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30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  <sheet name="2010-2011" sheetId="7" r:id="rId7"/>
    <sheet name="2009-2010" sheetId="8" r:id="rId8"/>
    <sheet name="2008-2009" sheetId="9" r:id="rId9"/>
    <sheet name="2007-2008" sheetId="10" r:id="rId10"/>
    <sheet name="2006-2007" sheetId="11" r:id="rId11"/>
    <sheet name="2005-2006" sheetId="12" r:id="rId12"/>
    <sheet name="2003-2004" sheetId="13" r:id="rId13"/>
    <sheet name="2002-200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<sst xmlns="http://schemas.openxmlformats.org/spreadsheetml/2006/main" count="548" uniqueCount="180">
  <si>
    <t>LUDHAM PARISH COUNCIL</t>
  </si>
  <si>
    <t>RECEIPTS AND PAYMENTS ACCOUNT</t>
  </si>
  <si>
    <t>Receipts</t>
  </si>
  <si>
    <t>Precept</t>
  </si>
  <si>
    <t>Bank interest</t>
  </si>
  <si>
    <t>Allotments</t>
  </si>
  <si>
    <t>Seven Walks from Ludham</t>
  </si>
  <si>
    <t>Recycling credit</t>
  </si>
  <si>
    <t>Donation from Womack</t>
  </si>
  <si>
    <t>Kings Arms (Fireworks)</t>
  </si>
  <si>
    <t>VAT refund</t>
  </si>
  <si>
    <t>£</t>
  </si>
  <si>
    <t>Payments</t>
  </si>
  <si>
    <t>General maintenance</t>
  </si>
  <si>
    <t>Playground inspection fee</t>
  </si>
  <si>
    <t>Allotment rents to Hall Farm</t>
  </si>
  <si>
    <t>Printing</t>
  </si>
  <si>
    <t>Donations</t>
  </si>
  <si>
    <t>Village Hall funding (inc precept).</t>
  </si>
  <si>
    <t>12 MONTHS TO 31st MARCH 2006</t>
  </si>
  <si>
    <t>General Administration &amp; VAT</t>
  </si>
  <si>
    <t>Deficit</t>
  </si>
  <si>
    <t>VAT refund for 2005/6 of £127.58 received but not yet on statement.</t>
  </si>
  <si>
    <t>A. Murray - Clerk</t>
  </si>
  <si>
    <t>12 MONTHS TO 31st MARCH 2004</t>
  </si>
  <si>
    <t>Village Hall funding held from 2003</t>
  </si>
  <si>
    <t>General Administration</t>
  </si>
  <si>
    <t>Village Hall funding 2003 &amp; 2004</t>
  </si>
  <si>
    <t>Printer/Copier</t>
  </si>
  <si>
    <t>Excess of receipts over payments</t>
  </si>
  <si>
    <t xml:space="preserve">Receipts and Payments Account for </t>
  </si>
  <si>
    <t>12 months to 31st March 2003.</t>
  </si>
  <si>
    <t>Receipts.</t>
  </si>
  <si>
    <t xml:space="preserve">Precept                                                £7,500.00               </t>
  </si>
  <si>
    <t>Bank Interest                                      £      14.55</t>
  </si>
  <si>
    <t>Allotments                                          £   150.00</t>
  </si>
  <si>
    <t>Seven Walks                                      £    108.00</t>
  </si>
  <si>
    <t>Recycling Credit                                £    130.32</t>
  </si>
  <si>
    <t>Wayleave payment                            £       25.50</t>
  </si>
  <si>
    <t>VAT Repayment                                £ 1181.97</t>
  </si>
  <si>
    <t>Payments.</t>
  </si>
  <si>
    <t>General Administration                       £2,361.87</t>
  </si>
  <si>
    <t xml:space="preserve">                   (inc. Clerk’s salary and expenses)</t>
  </si>
  <si>
    <t>General maintenance                           £ 609.28</t>
  </si>
  <si>
    <t>Allotment rent and maintenance          £ 260.59</t>
  </si>
  <si>
    <t>Donations                                             £  150.00</t>
  </si>
  <si>
    <t>Printing                                                £    nil</t>
  </si>
  <si>
    <t>Subscriptions                                       £  416.01</t>
  </si>
  <si>
    <t>Balance                                                                  £4120.62</t>
  </si>
  <si>
    <t>Unallocated funds</t>
  </si>
  <si>
    <t xml:space="preserve">                    Village Hall                                        £1,500.00</t>
  </si>
  <si>
    <t xml:space="preserve">                    Playground maintenance                    £1,000.00</t>
  </si>
  <si>
    <t xml:space="preserve">                    Donations                                           £   250.00</t>
  </si>
  <si>
    <t xml:space="preserve">                    Election reserve                                 £   580.00</t>
  </si>
  <si>
    <t xml:space="preserve">Surplus                                                                 </t>
  </si>
  <si>
    <t>Total</t>
  </si>
  <si>
    <t>12 MONTHS TO 31st MARCH 2007</t>
  </si>
  <si>
    <t>S Baker - Clerk</t>
  </si>
  <si>
    <t>Surplus</t>
  </si>
  <si>
    <t>12 MONTHS TO 31st MARCH 2008</t>
  </si>
  <si>
    <t>PAYE on line filing credit</t>
  </si>
  <si>
    <t>Village Directory adverts</t>
  </si>
  <si>
    <t>May 2007 election</t>
  </si>
  <si>
    <t>Village directory</t>
  </si>
  <si>
    <t xml:space="preserve">Statement of Accounts </t>
  </si>
  <si>
    <t>As at 31st March 2008</t>
  </si>
  <si>
    <t>Brought forward balances</t>
  </si>
  <si>
    <t>Current account</t>
  </si>
  <si>
    <t>Deposit account</t>
  </si>
  <si>
    <t>Surplus for year</t>
  </si>
  <si>
    <t>Closing balances</t>
  </si>
  <si>
    <r>
      <t>Note</t>
    </r>
    <r>
      <rPr>
        <sz val="10"/>
        <rFont val="Arial"/>
        <family val="2"/>
      </rPr>
      <t>: Only the deposit on the new playground equipment has been</t>
    </r>
  </si>
  <si>
    <t>paid. The balance of £1729.03 will be paid on installation.</t>
  </si>
  <si>
    <t>Village Hall funding.</t>
  </si>
  <si>
    <t>Printing (Seven walks from Ludham)</t>
  </si>
  <si>
    <t>Donation for playground equipment</t>
  </si>
  <si>
    <t>Donation from Womack for fireworks, tree &amp; lights</t>
  </si>
  <si>
    <t>Donation from Kings Arms towards fireworks</t>
  </si>
  <si>
    <t>Fireworks</t>
  </si>
  <si>
    <t>Christmas tree &amp; lights</t>
  </si>
  <si>
    <t>New playground equipment (deposit)</t>
  </si>
  <si>
    <t xml:space="preserve">         RECEIPTS AND PAYMENTS ACCOUNT</t>
  </si>
  <si>
    <t>12 MONTHS TO 31st MARCH 2009</t>
  </si>
  <si>
    <t>Playground equipment &amp; maintenance</t>
  </si>
  <si>
    <t>Parish News</t>
  </si>
  <si>
    <t>VAT refund to 31.12.2009</t>
  </si>
  <si>
    <t>Insurance</t>
  </si>
  <si>
    <t>External audit fees</t>
  </si>
  <si>
    <t>As at 31st March 2009</t>
  </si>
  <si>
    <t>12 MONTHS TO 31st MARCH 2010</t>
  </si>
  <si>
    <t>Bank charges</t>
  </si>
  <si>
    <t>As at 31st March 2010</t>
  </si>
  <si>
    <t>clerk net pay</t>
  </si>
  <si>
    <t>paye</t>
  </si>
  <si>
    <t>on line credit</t>
  </si>
  <si>
    <t>stationery</t>
  </si>
  <si>
    <t>postage</t>
  </si>
  <si>
    <t>phone</t>
  </si>
  <si>
    <t>Subscriptions</t>
  </si>
  <si>
    <t>vat</t>
  </si>
  <si>
    <t>Payments - general admin is made up of:</t>
  </si>
  <si>
    <t>office expenses</t>
  </si>
  <si>
    <t>clerk  mileage</t>
  </si>
  <si>
    <t>member mileage</t>
  </si>
  <si>
    <t>room rent &amp; power</t>
  </si>
  <si>
    <t>total</t>
  </si>
  <si>
    <t>Regarding the surplus, there is money waiting to be spent on the playground and maintenance.</t>
  </si>
  <si>
    <t>12 MONTHS TO 31st MARCH 2011</t>
  </si>
  <si>
    <t>As at 31st March 2011</t>
  </si>
  <si>
    <t>Events</t>
  </si>
  <si>
    <t>Grass cutting</t>
  </si>
  <si>
    <t>Donation from Parish Councillors</t>
  </si>
  <si>
    <t>Donation from WI for bench</t>
  </si>
  <si>
    <t>As at 31st March 2012</t>
  </si>
  <si>
    <t>12 MONTHS TO 31st MARCH 2012</t>
  </si>
  <si>
    <t>VAT refund to 31.12.2010</t>
  </si>
  <si>
    <t>Barclays Bank - current account</t>
  </si>
  <si>
    <t>Barclays Bank - deposit account</t>
  </si>
  <si>
    <t>Represented by:</t>
  </si>
  <si>
    <t>Surplus brought forward 1st April 2010</t>
  </si>
  <si>
    <t>Surplus brought forward 1st April 2011</t>
  </si>
  <si>
    <t>Surplus brought forward to 31st March 2012</t>
  </si>
  <si>
    <t>VAT refund to 31.12.2011</t>
  </si>
  <si>
    <t>Surplus for the year to 31st March 2011</t>
  </si>
  <si>
    <t>Mileage</t>
  </si>
  <si>
    <t>Postage</t>
  </si>
  <si>
    <t>VAT</t>
  </si>
  <si>
    <t>Clerk</t>
  </si>
  <si>
    <t>Office, phone, internet</t>
  </si>
  <si>
    <t>Stationery and printing</t>
  </si>
  <si>
    <t>Room rent and power</t>
  </si>
  <si>
    <t>Subscriptions, donations, grants</t>
  </si>
  <si>
    <t>Sundry Others</t>
  </si>
  <si>
    <t>Village directory advertising</t>
  </si>
  <si>
    <t>Playground fencing</t>
  </si>
  <si>
    <t>Village directory printing</t>
  </si>
  <si>
    <t xml:space="preserve">        PRELIMINARY RECEIPTS AND PAYMENTS ACCOUNT</t>
  </si>
  <si>
    <t>Village Hall grant</t>
  </si>
  <si>
    <t>12 MONTHS TO 31st MARCH 2013</t>
  </si>
  <si>
    <t>VAT refund to 31.12.2012</t>
  </si>
  <si>
    <t>Jubilee Mugs</t>
  </si>
  <si>
    <t>Allotment rent and maintenance</t>
  </si>
  <si>
    <t>Upkeep and repairs</t>
  </si>
  <si>
    <t>Subscriptions and donations</t>
  </si>
  <si>
    <t>As at 31st March 2013</t>
  </si>
  <si>
    <t>Surplus brought forward 1st April 2012</t>
  </si>
  <si>
    <t>Surplus brought forward to 31st March 2013</t>
  </si>
  <si>
    <t>Playground maintenance</t>
  </si>
  <si>
    <t>12 MONTHS TO 31st MARCH 2014</t>
  </si>
  <si>
    <t>VAT refund to 31.12.2013</t>
  </si>
  <si>
    <t>Allotment rent</t>
  </si>
  <si>
    <t>Bins</t>
  </si>
  <si>
    <t>As at 31st March 2014</t>
  </si>
  <si>
    <t>Surplus brought forward 1st April 2013</t>
  </si>
  <si>
    <t>Surplus brought forward to 31st March 2014</t>
  </si>
  <si>
    <t>12 MONTHS TO 31st MARCH 2015</t>
  </si>
  <si>
    <t>Grant</t>
  </si>
  <si>
    <t>As at 31st March 2015</t>
  </si>
  <si>
    <t>Surplus brought forward 1st April 2014</t>
  </si>
  <si>
    <t>Surplus brought forward to 31st March 2015</t>
  </si>
  <si>
    <t>Bottle bank</t>
  </si>
  <si>
    <t>Village Hall S137 donation</t>
  </si>
  <si>
    <t>Subscriptions and S137 donations</t>
  </si>
  <si>
    <t>VAT refund to 31.12.2014</t>
  </si>
  <si>
    <t xml:space="preserve">Office  </t>
  </si>
  <si>
    <t xml:space="preserve"> RECEIPTS AND PAYMENTS ACCOUNT</t>
  </si>
  <si>
    <t>12 MONTHS TO 31st MARCH 2016</t>
  </si>
  <si>
    <t>As at 31st March 2016</t>
  </si>
  <si>
    <t>Surplus brought forward 1st April 2015</t>
  </si>
  <si>
    <t>Barclays apology</t>
  </si>
  <si>
    <t>Transparency Grant</t>
  </si>
  <si>
    <t>Shortfall</t>
  </si>
  <si>
    <t>Shortfall for the year to 31st March 2016 to 31st March 2016</t>
  </si>
  <si>
    <t>12 MONTHS TO 31st MARCH 2017</t>
  </si>
  <si>
    <t>As at 31st March 2017</t>
  </si>
  <si>
    <t>Subscriptions and GPC donations</t>
  </si>
  <si>
    <t>Grass / hedge cutting</t>
  </si>
  <si>
    <t>Shortfall for the year from 1st April 2016 to 31st March 2017</t>
  </si>
  <si>
    <t>Surplus brought forward 1st April 2016</t>
  </si>
  <si>
    <t>less cheques 1136,1150 and 1151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</si>
</sst>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1">
    <font>
      <sz val="10"/>
      <name val="Arial"/>
      <family val="0"/>
    </font>
    <font>
      <sz val="14"/>
      <name val="Arial"/>
      <family val="2"/>
    </font>
    <font>
      <sz val="10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/>
    </xf>
    <xf numFmtId="43" fontId="0" fillId="0" borderId="16" xfId="42" applyFont="1" applyBorder="1" applyAlignment="1">
      <alignment/>
    </xf>
    <xf numFmtId="43" fontId="6" fillId="0" borderId="0" xfId="42" applyFont="1" applyAlignment="1">
      <alignment/>
    </xf>
    <xf numFmtId="4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42" applyFont="1" applyBorder="1" applyAlignment="1">
      <alignment horizontal="left"/>
    </xf>
    <xf numFmtId="43" fontId="0" fillId="0" borderId="0" xfId="42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Ludham\FinancialPC\R+P\Receipts%20and%20Payments%202016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- 2017 Receipts"/>
      <sheetName val="2016 - 2017 Payments"/>
      <sheetName val="Sheet1"/>
      <sheetName val="Sheet3"/>
    </sheetNames>
    <sheetDataSet>
      <sheetData sheetId="0">
        <row r="74">
          <cell r="H74">
            <v>300</v>
          </cell>
          <cell r="I74">
            <v>80</v>
          </cell>
          <cell r="J74">
            <v>770.23</v>
          </cell>
          <cell r="K74">
            <v>619.33</v>
          </cell>
          <cell r="M74">
            <v>4500</v>
          </cell>
        </row>
      </sheetData>
      <sheetData sheetId="1">
        <row r="7">
          <cell r="S7">
            <v>424.25</v>
          </cell>
        </row>
        <row r="93">
          <cell r="S93">
            <v>200</v>
          </cell>
        </row>
        <row r="134">
          <cell r="G134">
            <v>3825.92</v>
          </cell>
          <cell r="H134">
            <v>382.61999999999995</v>
          </cell>
          <cell r="I134">
            <v>767.9100000000001</v>
          </cell>
          <cell r="J134">
            <v>166.22</v>
          </cell>
          <cell r="K134">
            <v>72.69999999999999</v>
          </cell>
          <cell r="L134">
            <v>31.16</v>
          </cell>
          <cell r="M134">
            <v>112.5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2.57421875" style="1" customWidth="1"/>
    <col min="8" max="8" width="10.140625" style="0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1" t="s">
        <v>165</v>
      </c>
      <c r="D4" s="52"/>
      <c r="E4" s="52"/>
      <c r="F4" s="52"/>
      <c r="G4" s="52"/>
      <c r="H4" s="10"/>
    </row>
    <row r="5" spans="2:8" ht="12.75">
      <c r="B5" s="7"/>
      <c r="C5" s="51" t="s">
        <v>173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21" ht="12.75">
      <c r="B7" s="24" t="s">
        <v>2</v>
      </c>
      <c r="C7" s="8"/>
      <c r="D7" s="8"/>
      <c r="E7" s="8"/>
      <c r="F7" s="8"/>
      <c r="G7" s="11" t="s">
        <v>11</v>
      </c>
      <c r="H7" s="10"/>
      <c r="M7" s="48"/>
      <c r="N7" s="48"/>
      <c r="O7" s="48"/>
      <c r="P7" s="48"/>
      <c r="Q7" s="48"/>
      <c r="R7" s="48"/>
      <c r="S7" s="48"/>
      <c r="T7" s="48"/>
      <c r="U7" s="48"/>
    </row>
    <row r="8" spans="2:21" ht="12.75">
      <c r="B8" s="7"/>
      <c r="C8" s="8" t="s">
        <v>3</v>
      </c>
      <c r="D8" s="8"/>
      <c r="E8" s="8"/>
      <c r="F8" s="8"/>
      <c r="G8" s="18">
        <f>3868*2</f>
        <v>7736</v>
      </c>
      <c r="H8" s="10"/>
      <c r="M8" s="48"/>
      <c r="N8" s="48"/>
      <c r="O8" s="48"/>
      <c r="P8" s="48"/>
      <c r="Q8" s="48"/>
      <c r="R8" s="48"/>
      <c r="S8" s="48"/>
      <c r="T8" s="48"/>
      <c r="U8" s="48"/>
    </row>
    <row r="9" spans="2:8" ht="12.75">
      <c r="B9" s="7"/>
      <c r="C9" s="8" t="s">
        <v>156</v>
      </c>
      <c r="D9" s="8"/>
      <c r="E9" s="8"/>
      <c r="F9" s="8"/>
      <c r="G9" s="18">
        <f>359+358</f>
        <v>717</v>
      </c>
      <c r="H9" s="10"/>
    </row>
    <row r="10" spans="2:8" ht="12.75">
      <c r="B10" s="7"/>
      <c r="C10" s="8" t="s">
        <v>4</v>
      </c>
      <c r="D10" s="8"/>
      <c r="E10" s="8"/>
      <c r="F10" s="8"/>
      <c r="G10" s="18">
        <v>4.49</v>
      </c>
      <c r="H10" s="10"/>
    </row>
    <row r="11" spans="2:8" ht="12.75">
      <c r="B11" s="7"/>
      <c r="C11" s="8" t="s">
        <v>5</v>
      </c>
      <c r="D11" s="8"/>
      <c r="E11" s="8"/>
      <c r="F11" s="8"/>
      <c r="G11" s="18">
        <f>'[1]2016 - 2017 Receipts'!$H$74</f>
        <v>300</v>
      </c>
      <c r="H11" s="10"/>
    </row>
    <row r="12" spans="2:21" ht="12.75">
      <c r="B12" s="7"/>
      <c r="C12" s="8" t="s">
        <v>6</v>
      </c>
      <c r="D12" s="8"/>
      <c r="E12" s="8"/>
      <c r="F12" s="8"/>
      <c r="G12" s="18">
        <f>'[1]2016 - 2017 Receipts'!$I$74</f>
        <v>80</v>
      </c>
      <c r="H12" s="10"/>
      <c r="M12" s="49"/>
      <c r="N12" s="49"/>
      <c r="O12" s="49"/>
      <c r="P12" s="49"/>
      <c r="Q12" s="49"/>
      <c r="R12" s="49"/>
      <c r="S12" s="49"/>
      <c r="T12" s="49"/>
      <c r="U12" s="49"/>
    </row>
    <row r="13" spans="2:8" ht="12.75">
      <c r="B13" s="7"/>
      <c r="C13" s="8" t="s">
        <v>7</v>
      </c>
      <c r="D13" s="8"/>
      <c r="E13" s="8"/>
      <c r="F13" s="8"/>
      <c r="G13" s="18">
        <f>'[1]2016 - 2017 Receipts'!$J$74</f>
        <v>770.23</v>
      </c>
      <c r="H13" s="10"/>
    </row>
    <row r="14" spans="2:8" ht="12.75">
      <c r="B14" s="7"/>
      <c r="C14" s="17" t="s">
        <v>17</v>
      </c>
      <c r="D14" s="8"/>
      <c r="E14" s="8"/>
      <c r="F14" s="8"/>
      <c r="G14" s="18">
        <f>'[1]2016 - 2017 Receipts'!$K$74</f>
        <v>619.33</v>
      </c>
      <c r="H14" s="10"/>
    </row>
    <row r="15" spans="2:8" ht="12.75">
      <c r="B15" s="7"/>
      <c r="C15" s="17" t="s">
        <v>110</v>
      </c>
      <c r="D15" s="8"/>
      <c r="E15" s="8"/>
      <c r="F15" s="8"/>
      <c r="G15" s="18">
        <f>'[1]2016 - 2017 Receipts'!$M$74</f>
        <v>4500</v>
      </c>
      <c r="H15" s="10"/>
    </row>
    <row r="16" spans="2:11" ht="12.75">
      <c r="B16" s="7"/>
      <c r="C16" s="44" t="s">
        <v>10</v>
      </c>
      <c r="D16" s="8"/>
      <c r="E16" s="8"/>
      <c r="F16" s="8"/>
      <c r="G16" s="18">
        <v>468.31</v>
      </c>
      <c r="H16" s="10"/>
      <c r="K16" s="1"/>
    </row>
    <row r="17" spans="2:8" ht="12.75">
      <c r="B17" s="7"/>
      <c r="D17" s="8"/>
      <c r="E17" s="8"/>
      <c r="F17" s="8"/>
      <c r="H17" s="10"/>
    </row>
    <row r="18" spans="2:8" ht="12.75">
      <c r="B18" s="7"/>
      <c r="C18" s="17"/>
      <c r="D18" s="8"/>
      <c r="E18" s="8"/>
      <c r="F18" s="8"/>
      <c r="G18" s="18"/>
      <c r="H18" s="10"/>
    </row>
    <row r="19" spans="2:11" ht="12.75">
      <c r="B19" s="7"/>
      <c r="C19" s="8"/>
      <c r="D19" s="8"/>
      <c r="E19" s="8"/>
      <c r="F19" s="12" t="s">
        <v>11</v>
      </c>
      <c r="G19" s="25">
        <f>SUM(G8:G18)</f>
        <v>15195.359999999999</v>
      </c>
      <c r="H19" s="10"/>
      <c r="I19" s="1"/>
      <c r="K19" s="1"/>
    </row>
    <row r="20" spans="2:8" ht="12.75">
      <c r="B20" s="7"/>
      <c r="C20" s="8"/>
      <c r="D20" s="8"/>
      <c r="E20" s="8"/>
      <c r="F20" s="8"/>
      <c r="G20" s="9"/>
      <c r="H20" s="10"/>
    </row>
    <row r="21" spans="2:11" ht="12.75">
      <c r="B21" s="24" t="s">
        <v>12</v>
      </c>
      <c r="C21" s="8"/>
      <c r="D21" s="8"/>
      <c r="E21" s="8"/>
      <c r="F21" s="8"/>
      <c r="G21" s="9"/>
      <c r="H21" s="10"/>
      <c r="K21" s="1"/>
    </row>
    <row r="22" spans="2:8" ht="12.75">
      <c r="B22" s="24"/>
      <c r="C22" s="8" t="s">
        <v>127</v>
      </c>
      <c r="D22" s="8"/>
      <c r="E22" s="8"/>
      <c r="F22" s="8"/>
      <c r="G22" s="18">
        <f>'[1]2016 - 2017 Payments'!$G$134+'[1]2016 - 2017 Payments'!$H$134</f>
        <v>4208.54</v>
      </c>
      <c r="H22" s="10"/>
    </row>
    <row r="23" spans="2:8" ht="12.75">
      <c r="B23" s="24"/>
      <c r="C23" s="8" t="s">
        <v>164</v>
      </c>
      <c r="D23" s="8"/>
      <c r="E23" s="8"/>
      <c r="F23" s="8"/>
      <c r="G23" s="18">
        <f>'[1]2016 - 2017 Payments'!$I$134</f>
        <v>767.9100000000001</v>
      </c>
      <c r="H23" s="10"/>
    </row>
    <row r="24" spans="2:11" ht="12.75">
      <c r="B24" s="7"/>
      <c r="C24" s="8" t="s">
        <v>124</v>
      </c>
      <c r="D24" s="8"/>
      <c r="E24" s="8"/>
      <c r="F24" s="8"/>
      <c r="G24" s="18">
        <f>'[1]2016 - 2017 Payments'!$J$134</f>
        <v>166.22</v>
      </c>
      <c r="H24" s="10"/>
      <c r="K24" s="1"/>
    </row>
    <row r="25" spans="2:11" ht="12.75">
      <c r="B25" s="7"/>
      <c r="C25" s="8" t="s">
        <v>129</v>
      </c>
      <c r="D25" s="8"/>
      <c r="E25" s="8"/>
      <c r="F25" s="8"/>
      <c r="G25" s="18">
        <f>'[1]2016 - 2017 Payments'!$K$134</f>
        <v>72.69999999999999</v>
      </c>
      <c r="H25" s="10"/>
      <c r="K25" s="1">
        <f>G41-G22-G23</f>
        <v>12527.059999999998</v>
      </c>
    </row>
    <row r="26" spans="2:8" ht="12.75">
      <c r="B26" s="7"/>
      <c r="C26" s="8" t="s">
        <v>125</v>
      </c>
      <c r="D26" s="8"/>
      <c r="E26" s="8"/>
      <c r="F26" s="8"/>
      <c r="G26" s="18">
        <f>'[1]2016 - 2017 Payments'!$L$134</f>
        <v>31.16</v>
      </c>
      <c r="H26" s="10"/>
    </row>
    <row r="27" spans="2:8" ht="12.75">
      <c r="B27" s="7"/>
      <c r="C27" s="8" t="s">
        <v>130</v>
      </c>
      <c r="D27" s="8"/>
      <c r="E27" s="8"/>
      <c r="F27" s="8"/>
      <c r="G27" s="18">
        <f>'[1]2016 - 2017 Payments'!$M$134</f>
        <v>112.5</v>
      </c>
      <c r="H27" s="10"/>
    </row>
    <row r="28" spans="2:8" ht="12.75">
      <c r="B28" s="7"/>
      <c r="C28" s="17" t="s">
        <v>86</v>
      </c>
      <c r="D28" s="8"/>
      <c r="E28" s="8"/>
      <c r="F28" s="8"/>
      <c r="G28" s="18">
        <f>'[1]2016 - 2017 Payments'!$S$7</f>
        <v>424.25</v>
      </c>
      <c r="H28" s="10"/>
    </row>
    <row r="29" spans="2:8" ht="12.75">
      <c r="B29" s="7"/>
      <c r="C29" s="44" t="s">
        <v>150</v>
      </c>
      <c r="D29" s="8"/>
      <c r="E29" s="8"/>
      <c r="F29" s="8"/>
      <c r="G29" s="18">
        <f>'[1]2016 - 2017 Payments'!$S$93</f>
        <v>200</v>
      </c>
      <c r="H29" s="10"/>
    </row>
    <row r="30" spans="2:13" ht="12.75">
      <c r="B30" s="7"/>
      <c r="C30" s="44" t="s">
        <v>142</v>
      </c>
      <c r="D30" s="8"/>
      <c r="E30" s="8"/>
      <c r="F30" s="8"/>
      <c r="G30" s="18">
        <f>1800+239+35</f>
        <v>2074</v>
      </c>
      <c r="H30" s="10"/>
      <c r="M30" s="1"/>
    </row>
    <row r="31" spans="2:8" ht="12.75">
      <c r="B31" s="7"/>
      <c r="C31" s="17" t="s">
        <v>147</v>
      </c>
      <c r="D31" s="8"/>
      <c r="E31" s="8"/>
      <c r="F31" s="8"/>
      <c r="G31" s="18">
        <v>0</v>
      </c>
      <c r="H31" s="10"/>
    </row>
    <row r="32" spans="2:8" ht="12.75">
      <c r="B32" s="7"/>
      <c r="C32" s="17" t="s">
        <v>161</v>
      </c>
      <c r="D32" s="8"/>
      <c r="E32" s="8"/>
      <c r="F32" s="8"/>
      <c r="G32" s="18">
        <v>1800</v>
      </c>
      <c r="H32" s="10"/>
    </row>
    <row r="33" spans="2:12" ht="12.75">
      <c r="B33" s="7"/>
      <c r="C33" s="43" t="s">
        <v>175</v>
      </c>
      <c r="D33" s="8"/>
      <c r="E33" s="8"/>
      <c r="F33" s="8"/>
      <c r="G33" s="18">
        <f>226.33+2300-1800</f>
        <v>726.3299999999999</v>
      </c>
      <c r="H33" s="10"/>
      <c r="L33" s="1"/>
    </row>
    <row r="34" spans="2:8" ht="12.75">
      <c r="B34" s="7"/>
      <c r="C34" s="43" t="s">
        <v>176</v>
      </c>
      <c r="D34" s="8"/>
      <c r="E34" s="8"/>
      <c r="F34" s="8"/>
      <c r="G34" s="18">
        <v>4170</v>
      </c>
      <c r="H34" s="10"/>
    </row>
    <row r="35" spans="2:8" ht="12.75">
      <c r="B35" s="7"/>
      <c r="C35" s="45" t="s">
        <v>151</v>
      </c>
      <c r="D35" s="8"/>
      <c r="E35" s="8"/>
      <c r="F35" s="8"/>
      <c r="G35" s="18">
        <v>331.05</v>
      </c>
      <c r="H35" s="10"/>
    </row>
    <row r="36" spans="2:8" ht="12.75">
      <c r="B36" s="7"/>
      <c r="C36" s="8" t="s">
        <v>126</v>
      </c>
      <c r="D36" s="8"/>
      <c r="E36" s="8"/>
      <c r="F36" s="8"/>
      <c r="G36" s="18">
        <v>732.77</v>
      </c>
      <c r="H36" s="10"/>
    </row>
    <row r="37" spans="2:23" ht="12.75">
      <c r="B37" s="7"/>
      <c r="C37" s="8" t="s">
        <v>132</v>
      </c>
      <c r="D37" s="8"/>
      <c r="E37" s="8"/>
      <c r="F37" s="8"/>
      <c r="G37" s="18">
        <v>1345.23</v>
      </c>
      <c r="H37" s="10"/>
      <c r="S37" s="1"/>
      <c r="W37" s="1"/>
    </row>
    <row r="38" spans="2:8" ht="12.75">
      <c r="B38" s="7"/>
      <c r="C38" s="17" t="s">
        <v>160</v>
      </c>
      <c r="D38" s="8"/>
      <c r="E38" s="8"/>
      <c r="F38" s="8"/>
      <c r="G38" s="18">
        <v>340.85</v>
      </c>
      <c r="H38" s="10"/>
    </row>
    <row r="39" spans="2:8" ht="12.75">
      <c r="B39" s="7"/>
      <c r="C39" s="8"/>
      <c r="D39" s="8"/>
      <c r="E39" s="8"/>
      <c r="F39" s="8"/>
      <c r="G39" s="18"/>
      <c r="H39" s="10"/>
    </row>
    <row r="40" spans="2:8" ht="12.75">
      <c r="B40" s="7"/>
      <c r="C40" s="8"/>
      <c r="D40" s="8"/>
      <c r="E40" s="8"/>
      <c r="F40" s="8"/>
      <c r="G40" s="18"/>
      <c r="H40" s="10"/>
    </row>
    <row r="41" spans="2:12" ht="12.75">
      <c r="B41" s="7"/>
      <c r="C41" s="8"/>
      <c r="D41" s="8"/>
      <c r="E41" s="8"/>
      <c r="F41" s="12" t="s">
        <v>11</v>
      </c>
      <c r="G41" s="25">
        <f>SUM(G22:G40)</f>
        <v>17503.51</v>
      </c>
      <c r="H41" s="26"/>
      <c r="I41" s="1"/>
      <c r="J41" s="29"/>
      <c r="K41" s="29"/>
      <c r="L41" s="28"/>
    </row>
    <row r="42" spans="2:12" ht="12.75">
      <c r="B42" s="7"/>
      <c r="C42" s="8"/>
      <c r="D42" s="8"/>
      <c r="E42" s="8"/>
      <c r="F42" s="8"/>
      <c r="G42" s="9"/>
      <c r="H42" s="10"/>
      <c r="J42" s="29"/>
      <c r="K42" s="29"/>
      <c r="L42" s="28"/>
    </row>
    <row r="43" spans="2:12" ht="12.75">
      <c r="B43" s="7" t="s">
        <v>171</v>
      </c>
      <c r="C43" s="8"/>
      <c r="D43" s="8"/>
      <c r="E43" s="8"/>
      <c r="F43" s="12" t="s">
        <v>11</v>
      </c>
      <c r="G43" s="25">
        <f>G19-G41</f>
        <v>-2308.1499999999996</v>
      </c>
      <c r="H43" s="10"/>
      <c r="J43" s="29"/>
      <c r="K43" s="28"/>
      <c r="L43" s="28"/>
    </row>
    <row r="44" spans="2:12" ht="12.75">
      <c r="B44" s="24"/>
      <c r="C44" s="8"/>
      <c r="D44" s="8"/>
      <c r="E44" s="8"/>
      <c r="F44" s="12"/>
      <c r="G44" s="25"/>
      <c r="H44" s="10"/>
      <c r="J44" s="29"/>
      <c r="K44" s="28"/>
      <c r="L44" s="28"/>
    </row>
    <row r="45" spans="2:12" ht="12.75">
      <c r="B45" s="7"/>
      <c r="C45" s="8"/>
      <c r="D45" s="8"/>
      <c r="E45" s="8"/>
      <c r="F45" s="8"/>
      <c r="G45" s="9"/>
      <c r="H45" s="10"/>
      <c r="J45" s="29"/>
      <c r="K45" s="28"/>
      <c r="L45" s="28"/>
    </row>
    <row r="46" spans="2:12" ht="15">
      <c r="B46" s="50"/>
      <c r="C46" s="14"/>
      <c r="D46" s="14"/>
      <c r="E46" s="14"/>
      <c r="F46" s="14"/>
      <c r="G46" s="15"/>
      <c r="H46" s="16"/>
      <c r="J46" s="29"/>
      <c r="K46" s="28"/>
      <c r="L46" s="28"/>
    </row>
    <row r="47" spans="10:12" ht="12.75">
      <c r="J47" s="29"/>
      <c r="K47" s="28"/>
      <c r="L47" s="28"/>
    </row>
    <row r="48" spans="4:7" ht="12.75">
      <c r="D48" s="23" t="s">
        <v>64</v>
      </c>
      <c r="E48" s="23"/>
      <c r="G48" s="31"/>
    </row>
    <row r="49" spans="4:7" ht="12.75">
      <c r="D49" s="23" t="s">
        <v>174</v>
      </c>
      <c r="E49" s="23"/>
      <c r="G49" s="31"/>
    </row>
    <row r="50" spans="4:7" ht="12.75">
      <c r="D50" s="21"/>
      <c r="G50" s="31"/>
    </row>
    <row r="51" spans="1:18" ht="12.75">
      <c r="A51" s="28" t="s">
        <v>116</v>
      </c>
      <c r="D51" s="30"/>
      <c r="G51" s="40">
        <v>42.18</v>
      </c>
      <c r="H51" s="40"/>
      <c r="L51" s="28"/>
      <c r="R51" s="41"/>
    </row>
    <row r="52" spans="1:18" ht="12.75">
      <c r="A52" s="28" t="s">
        <v>179</v>
      </c>
      <c r="D52" s="30"/>
      <c r="G52" s="40">
        <v>-496.47</v>
      </c>
      <c r="H52" s="40"/>
      <c r="L52" s="28"/>
      <c r="R52" s="41"/>
    </row>
    <row r="53" spans="1:18" ht="12.75">
      <c r="A53" t="s">
        <v>117</v>
      </c>
      <c r="D53" s="30"/>
      <c r="G53" s="40">
        <v>8697.36</v>
      </c>
      <c r="H53" s="40"/>
      <c r="R53" s="46"/>
    </row>
    <row r="54" spans="4:18" ht="12.75">
      <c r="D54" s="1"/>
      <c r="G54" s="41"/>
      <c r="H54" s="42">
        <f>G51+G53+G52</f>
        <v>8243.070000000002</v>
      </c>
      <c r="R54" s="40"/>
    </row>
    <row r="55" spans="4:18" ht="12.75">
      <c r="D55" s="22"/>
      <c r="G55" s="41"/>
      <c r="H55" s="40"/>
      <c r="R55" s="47"/>
    </row>
    <row r="56" spans="4:8" ht="12.75">
      <c r="D56" s="1"/>
      <c r="G56" s="41"/>
      <c r="H56" s="40"/>
    </row>
    <row r="57" spans="1:8" ht="12.75">
      <c r="A57" s="28" t="s">
        <v>118</v>
      </c>
      <c r="D57" s="1"/>
      <c r="G57" s="41"/>
      <c r="H57" s="40"/>
    </row>
    <row r="58" spans="4:8" ht="12.75">
      <c r="D58" s="1"/>
      <c r="G58" s="41"/>
      <c r="H58" s="40"/>
    </row>
    <row r="59" spans="1:8" ht="12.75">
      <c r="A59" s="28" t="s">
        <v>178</v>
      </c>
      <c r="D59" s="22"/>
      <c r="G59" s="41">
        <v>10551.22</v>
      </c>
      <c r="H59" s="40"/>
    </row>
    <row r="60" spans="1:8" ht="12.75">
      <c r="A60" s="28" t="s">
        <v>177</v>
      </c>
      <c r="D60" s="1"/>
      <c r="G60" s="41">
        <f>G59-H54</f>
        <v>2308.149999999998</v>
      </c>
      <c r="H60" s="40"/>
    </row>
    <row r="61" spans="4:8" ht="12.75">
      <c r="D61" s="1"/>
      <c r="G61" s="31"/>
      <c r="H61" s="42">
        <f>G59-G60</f>
        <v>8243.070000000002</v>
      </c>
    </row>
    <row r="62" ht="12.75">
      <c r="G62" s="31"/>
    </row>
    <row r="63" ht="12.75">
      <c r="G63" s="31"/>
    </row>
    <row r="64" spans="1:7" ht="12.75">
      <c r="A64" s="1"/>
      <c r="B64" s="28"/>
      <c r="C64" s="28"/>
      <c r="G64" s="31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9"/>
      <c r="B73" s="28"/>
      <c r="C73" s="28"/>
    </row>
    <row r="74" spans="1:3" ht="12.75">
      <c r="A74" s="29"/>
      <c r="B74" s="28"/>
      <c r="C74" s="28"/>
    </row>
    <row r="75" spans="1:3" ht="12.75">
      <c r="A75" s="29"/>
      <c r="B75" s="23"/>
      <c r="C75" s="28"/>
    </row>
    <row r="76" ht="12.75">
      <c r="A76" s="22"/>
    </row>
  </sheetData>
  <sheetProtection/>
  <mergeCells count="2">
    <mergeCell ref="C4:G4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">
      <selection activeCell="D33" sqref="D33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9.710937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81</v>
      </c>
      <c r="D4" s="54"/>
      <c r="E4" s="54"/>
      <c r="F4" s="54"/>
      <c r="G4" s="54"/>
      <c r="H4" s="10"/>
    </row>
    <row r="5" spans="2:8" ht="12.75">
      <c r="B5" s="7"/>
      <c r="C5" s="51" t="s">
        <v>59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7460</v>
      </c>
      <c r="H8" s="10"/>
    </row>
    <row r="9" spans="2:8" ht="12.75">
      <c r="B9" s="7"/>
      <c r="C9" s="8" t="s">
        <v>4</v>
      </c>
      <c r="D9" s="8"/>
      <c r="E9" s="8"/>
      <c r="F9" s="8"/>
      <c r="G9" s="18">
        <v>94.78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200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179.9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1025.4</v>
      </c>
      <c r="H12" s="10"/>
    </row>
    <row r="13" spans="2:8" ht="12.75">
      <c r="B13" s="7"/>
      <c r="C13" s="8" t="s">
        <v>75</v>
      </c>
      <c r="D13" s="8"/>
      <c r="E13" s="8"/>
      <c r="F13" s="8"/>
      <c r="G13" s="18">
        <v>1962</v>
      </c>
      <c r="H13" s="10"/>
    </row>
    <row r="14" spans="2:8" ht="12.75">
      <c r="B14" s="7"/>
      <c r="C14" s="8" t="s">
        <v>76</v>
      </c>
      <c r="D14" s="8"/>
      <c r="E14" s="8"/>
      <c r="F14" s="8"/>
      <c r="G14" s="18">
        <v>450</v>
      </c>
      <c r="H14" s="10"/>
    </row>
    <row r="15" spans="2:8" ht="12.75">
      <c r="B15" s="7"/>
      <c r="C15" s="8" t="s">
        <v>77</v>
      </c>
      <c r="D15" s="8"/>
      <c r="E15" s="8"/>
      <c r="F15" s="8"/>
      <c r="G15" s="18">
        <v>144.68</v>
      </c>
      <c r="H15" s="10"/>
    </row>
    <row r="16" spans="2:8" ht="12.75">
      <c r="B16" s="7"/>
      <c r="C16" s="8" t="s">
        <v>10</v>
      </c>
      <c r="D16" s="8"/>
      <c r="E16" s="8"/>
      <c r="F16" s="8"/>
      <c r="G16" s="18">
        <v>207.96</v>
      </c>
      <c r="H16" s="10"/>
    </row>
    <row r="17" spans="2:8" ht="12.75">
      <c r="B17" s="7"/>
      <c r="C17" s="8" t="s">
        <v>61</v>
      </c>
      <c r="D17" s="8"/>
      <c r="E17" s="8"/>
      <c r="F17" s="8"/>
      <c r="G17" s="18">
        <v>545</v>
      </c>
      <c r="H17" s="10"/>
    </row>
    <row r="18" spans="2:8" ht="12.75">
      <c r="B18" s="7"/>
      <c r="C18" s="17" t="s">
        <v>60</v>
      </c>
      <c r="D18" s="8"/>
      <c r="E18" s="8"/>
      <c r="F18" s="8"/>
      <c r="G18" s="18">
        <v>150</v>
      </c>
      <c r="H18" s="10"/>
    </row>
    <row r="19" spans="2:8" ht="12.75">
      <c r="B19" s="7"/>
      <c r="C19" s="8"/>
      <c r="D19" s="8"/>
      <c r="E19" s="8"/>
      <c r="F19" s="12" t="s">
        <v>11</v>
      </c>
      <c r="G19" s="25">
        <f>SUM(G8:G18)</f>
        <v>12419.72</v>
      </c>
      <c r="H19" s="10"/>
    </row>
    <row r="20" spans="2:8" ht="12.75">
      <c r="B20" s="7"/>
      <c r="C20" s="8"/>
      <c r="D20" s="8"/>
      <c r="E20" s="8"/>
      <c r="F20" s="8"/>
      <c r="G20" s="9"/>
      <c r="H20" s="10"/>
    </row>
    <row r="21" spans="2:8" ht="12.75">
      <c r="B21" s="24" t="s">
        <v>12</v>
      </c>
      <c r="C21" s="8"/>
      <c r="D21" s="8"/>
      <c r="E21" s="8"/>
      <c r="F21" s="8"/>
      <c r="G21" s="9"/>
      <c r="H21" s="10"/>
    </row>
    <row r="22" spans="2:8" ht="12.75">
      <c r="B22" s="24"/>
      <c r="C22" s="8" t="s">
        <v>20</v>
      </c>
      <c r="D22" s="8"/>
      <c r="E22" s="8"/>
      <c r="F22" s="8"/>
      <c r="G22" s="9">
        <f>5360.03-527.6</f>
        <v>4832.429999999999</v>
      </c>
      <c r="H22" s="10"/>
    </row>
    <row r="23" spans="2:8" ht="12.75">
      <c r="B23" s="7"/>
      <c r="C23" s="8" t="s">
        <v>13</v>
      </c>
      <c r="D23" s="8"/>
      <c r="E23" s="8"/>
      <c r="F23" s="8"/>
      <c r="G23" s="9">
        <v>952.79</v>
      </c>
      <c r="H23" s="10"/>
    </row>
    <row r="24" spans="2:8" ht="12.75">
      <c r="B24" s="7"/>
      <c r="C24" s="8" t="s">
        <v>14</v>
      </c>
      <c r="D24" s="8"/>
      <c r="E24" s="8"/>
      <c r="F24" s="8"/>
      <c r="G24" s="9">
        <v>47</v>
      </c>
      <c r="H24" s="10"/>
    </row>
    <row r="25" spans="2:8" ht="12.75">
      <c r="B25" s="7"/>
      <c r="C25" s="8" t="s">
        <v>78</v>
      </c>
      <c r="D25" s="8"/>
      <c r="E25" s="8"/>
      <c r="F25" s="8"/>
      <c r="G25" s="9">
        <v>356.53</v>
      </c>
      <c r="H25" s="10"/>
    </row>
    <row r="26" spans="2:8" ht="12.75">
      <c r="B26" s="7"/>
      <c r="C26" s="8" t="s">
        <v>79</v>
      </c>
      <c r="D26" s="8"/>
      <c r="E26" s="8"/>
      <c r="F26" s="8"/>
      <c r="G26" s="9">
        <v>171.07</v>
      </c>
      <c r="H26" s="10"/>
    </row>
    <row r="27" spans="2:8" ht="12.75">
      <c r="B27" s="7"/>
      <c r="C27" s="8" t="s">
        <v>15</v>
      </c>
      <c r="D27" s="8"/>
      <c r="E27" s="8"/>
      <c r="F27" s="8"/>
      <c r="G27" s="9">
        <v>150</v>
      </c>
      <c r="H27" s="10"/>
    </row>
    <row r="28" spans="2:8" ht="12.75">
      <c r="B28" s="7"/>
      <c r="C28" s="8" t="s">
        <v>62</v>
      </c>
      <c r="D28" s="8"/>
      <c r="E28" s="8"/>
      <c r="F28" s="8"/>
      <c r="G28" s="9">
        <v>713.79</v>
      </c>
      <c r="H28" s="10"/>
    </row>
    <row r="29" spans="2:8" ht="12.75">
      <c r="B29" s="7"/>
      <c r="C29" s="8" t="s">
        <v>73</v>
      </c>
      <c r="D29" s="8"/>
      <c r="E29" s="8"/>
      <c r="F29" s="8"/>
      <c r="G29" s="9">
        <v>2000</v>
      </c>
      <c r="H29" s="10"/>
    </row>
    <row r="30" spans="2:8" ht="12.75">
      <c r="B30" s="7"/>
      <c r="C30" s="8" t="s">
        <v>63</v>
      </c>
      <c r="D30" s="8"/>
      <c r="E30" s="8"/>
      <c r="F30" s="8"/>
      <c r="G30" s="9">
        <v>455.25</v>
      </c>
      <c r="H30" s="10"/>
    </row>
    <row r="31" spans="2:8" ht="12.75">
      <c r="B31" s="7"/>
      <c r="C31" s="8" t="s">
        <v>80</v>
      </c>
      <c r="D31" s="8"/>
      <c r="E31" s="8"/>
      <c r="F31" s="8"/>
      <c r="G31" s="9">
        <v>576.34</v>
      </c>
      <c r="H31" s="10"/>
    </row>
    <row r="32" spans="2:8" ht="12.75">
      <c r="B32" s="7"/>
      <c r="C32" s="8" t="s">
        <v>74</v>
      </c>
      <c r="D32" s="8"/>
      <c r="E32" s="8"/>
      <c r="F32" s="8"/>
      <c r="G32" s="9">
        <v>120</v>
      </c>
      <c r="H32" s="10"/>
    </row>
    <row r="33" spans="2:8" ht="12.75">
      <c r="B33" s="7"/>
      <c r="C33" s="8" t="s">
        <v>17</v>
      </c>
      <c r="D33" s="8"/>
      <c r="E33" s="8"/>
      <c r="F33" s="8"/>
      <c r="G33" s="9">
        <v>150</v>
      </c>
      <c r="H33" s="10"/>
    </row>
    <row r="34" spans="2:8" ht="12.75">
      <c r="B34" s="7"/>
      <c r="C34" s="8"/>
      <c r="D34" s="8"/>
      <c r="E34" s="8"/>
      <c r="F34" s="12" t="s">
        <v>11</v>
      </c>
      <c r="G34" s="25">
        <f>SUM(G22:G33)</f>
        <v>10525.199999999999</v>
      </c>
      <c r="H34" s="26"/>
    </row>
    <row r="35" spans="2:8" ht="12.75">
      <c r="B35" s="7"/>
      <c r="C35" s="8"/>
      <c r="D35" s="8"/>
      <c r="E35" s="8"/>
      <c r="F35" s="8"/>
      <c r="G35" s="9"/>
      <c r="H35" s="10"/>
    </row>
    <row r="36" spans="2:8" ht="12.75">
      <c r="B36" s="24" t="s">
        <v>58</v>
      </c>
      <c r="C36" s="8"/>
      <c r="D36" s="8"/>
      <c r="E36" s="8"/>
      <c r="F36" s="12" t="s">
        <v>11</v>
      </c>
      <c r="G36" s="25">
        <f>G19-G34</f>
        <v>1894.5200000000004</v>
      </c>
      <c r="H36" s="10"/>
    </row>
    <row r="37" spans="2:8" ht="12.75">
      <c r="B37" s="7"/>
      <c r="C37" s="8"/>
      <c r="D37" s="8"/>
      <c r="E37" s="8"/>
      <c r="F37" s="12"/>
      <c r="G37" s="25"/>
      <c r="H37" s="10"/>
    </row>
    <row r="38" spans="2:8" ht="12.75">
      <c r="B38" s="24" t="s">
        <v>71</v>
      </c>
      <c r="C38" s="8"/>
      <c r="D38" s="8"/>
      <c r="E38" s="8"/>
      <c r="F38" s="8"/>
      <c r="G38" s="9"/>
      <c r="H38" s="10"/>
    </row>
    <row r="39" spans="2:8" ht="12.75">
      <c r="B39" s="7" t="s">
        <v>72</v>
      </c>
      <c r="C39" s="8"/>
      <c r="D39" s="8"/>
      <c r="E39" s="8"/>
      <c r="F39" s="8"/>
      <c r="G39" s="9"/>
      <c r="H39" s="10"/>
    </row>
    <row r="40" spans="2:8" ht="15">
      <c r="B40" s="19" t="s">
        <v>57</v>
      </c>
      <c r="C40" s="8"/>
      <c r="D40" s="8"/>
      <c r="E40" s="8"/>
      <c r="F40" s="8"/>
      <c r="G40" s="9"/>
      <c r="H40" s="9"/>
    </row>
    <row r="41" spans="2:8" ht="12.75">
      <c r="B41" s="13"/>
      <c r="C41" s="14"/>
      <c r="D41" s="14"/>
      <c r="E41" s="14"/>
      <c r="F41" s="14"/>
      <c r="G41" s="15"/>
      <c r="H41" s="16"/>
    </row>
    <row r="44" spans="4:5" ht="12.75">
      <c r="D44" s="23" t="s">
        <v>64</v>
      </c>
      <c r="E44" s="23"/>
    </row>
    <row r="45" spans="4:5" ht="12.75">
      <c r="D45" s="23" t="s">
        <v>65</v>
      </c>
      <c r="E45" s="23"/>
    </row>
    <row r="46" ht="12.75">
      <c r="D46" s="21" t="s">
        <v>11</v>
      </c>
    </row>
    <row r="47" spans="1:4" ht="12.75">
      <c r="A47" s="23" t="s">
        <v>66</v>
      </c>
      <c r="D47" s="1"/>
    </row>
    <row r="48" spans="2:4" ht="12.75">
      <c r="B48" t="s">
        <v>67</v>
      </c>
      <c r="D48" s="1">
        <v>-401.94</v>
      </c>
    </row>
    <row r="49" spans="2:4" ht="12.75">
      <c r="B49" t="s">
        <v>68</v>
      </c>
      <c r="D49" s="1">
        <v>4703.7</v>
      </c>
    </row>
    <row r="50" spans="2:4" ht="12.75">
      <c r="B50" t="s">
        <v>69</v>
      </c>
      <c r="D50" s="1">
        <f>G36</f>
        <v>1894.5200000000004</v>
      </c>
    </row>
    <row r="51" ht="12.75">
      <c r="D51" s="22">
        <f>SUM(D48:D50)</f>
        <v>6196.280000000001</v>
      </c>
    </row>
    <row r="52" spans="1:4" ht="12.75">
      <c r="A52" s="23" t="s">
        <v>70</v>
      </c>
      <c r="D52" s="1"/>
    </row>
    <row r="53" spans="2:4" ht="12.75">
      <c r="B53" t="s">
        <v>67</v>
      </c>
      <c r="D53" s="1">
        <v>-306.02</v>
      </c>
    </row>
    <row r="54" spans="2:4" ht="12.75">
      <c r="B54" t="s">
        <v>68</v>
      </c>
      <c r="D54" s="1">
        <v>6502.3</v>
      </c>
    </row>
    <row r="55" ht="12.75">
      <c r="D55" s="22">
        <f>SUM(D53:D54)</f>
        <v>6196.280000000001</v>
      </c>
    </row>
    <row r="56" ht="12.75">
      <c r="D56" s="1"/>
    </row>
  </sheetData>
  <sheetProtection/>
  <mergeCells count="2">
    <mergeCell ref="C4:G4"/>
    <mergeCell ref="C5:F5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22">
      <selection activeCell="C24" sqref="C24"/>
    </sheetView>
  </sheetViews>
  <sheetFormatPr defaultColWidth="9.140625" defaultRowHeight="12.75"/>
  <cols>
    <col min="6" max="6" width="2.57421875" style="0" customWidth="1"/>
    <col min="7" max="7" width="9.7109375" style="1" customWidth="1"/>
  </cols>
  <sheetData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</v>
      </c>
      <c r="D4" s="54"/>
      <c r="E4" s="54"/>
      <c r="F4" s="54"/>
      <c r="G4" s="54"/>
      <c r="H4" s="10"/>
    </row>
    <row r="5" spans="2:8" ht="12.75">
      <c r="B5" s="7"/>
      <c r="C5" s="51" t="s">
        <v>56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7"/>
      <c r="C7" s="8"/>
      <c r="D7" s="8"/>
      <c r="E7" s="8"/>
      <c r="F7" s="8"/>
      <c r="G7" s="9"/>
      <c r="H7" s="10"/>
    </row>
    <row r="8" spans="2:8" ht="12.75">
      <c r="B8" s="7" t="s">
        <v>2</v>
      </c>
      <c r="C8" s="8"/>
      <c r="D8" s="8"/>
      <c r="E8" s="8"/>
      <c r="F8" s="8"/>
      <c r="G8" s="11" t="s">
        <v>11</v>
      </c>
      <c r="H8" s="10"/>
    </row>
    <row r="9" spans="2:8" ht="12.75">
      <c r="B9" s="7"/>
      <c r="C9" s="8" t="s">
        <v>3</v>
      </c>
      <c r="D9" s="8"/>
      <c r="E9" s="8"/>
      <c r="F9" s="8"/>
      <c r="G9" s="18">
        <v>6900</v>
      </c>
      <c r="H9" s="10"/>
    </row>
    <row r="10" spans="2:8" ht="12.75">
      <c r="B10" s="7"/>
      <c r="C10" s="8" t="s">
        <v>4</v>
      </c>
      <c r="D10" s="8"/>
      <c r="E10" s="8"/>
      <c r="F10" s="8"/>
      <c r="G10" s="18">
        <v>57.68</v>
      </c>
      <c r="H10" s="10"/>
    </row>
    <row r="11" spans="2:8" ht="12.75">
      <c r="B11" s="7"/>
      <c r="C11" s="8" t="s">
        <v>5</v>
      </c>
      <c r="D11" s="8"/>
      <c r="E11" s="8"/>
      <c r="F11" s="8"/>
      <c r="G11" s="18">
        <v>200</v>
      </c>
      <c r="H11" s="10"/>
    </row>
    <row r="12" spans="2:8" ht="12.75">
      <c r="B12" s="7"/>
      <c r="C12" s="8" t="s">
        <v>6</v>
      </c>
      <c r="D12" s="8"/>
      <c r="E12" s="8"/>
      <c r="F12" s="8"/>
      <c r="G12" s="18">
        <v>130</v>
      </c>
      <c r="H12" s="10"/>
    </row>
    <row r="13" spans="2:8" ht="12.75">
      <c r="B13" s="7"/>
      <c r="C13" s="8" t="s">
        <v>7</v>
      </c>
      <c r="D13" s="8"/>
      <c r="E13" s="8"/>
      <c r="F13" s="8"/>
      <c r="G13" s="18">
        <v>808</v>
      </c>
      <c r="H13" s="10"/>
    </row>
    <row r="14" spans="2:8" ht="12.75">
      <c r="B14" s="7"/>
      <c r="C14" s="8" t="s">
        <v>8</v>
      </c>
      <c r="D14" s="8"/>
      <c r="E14" s="8"/>
      <c r="F14" s="8"/>
      <c r="G14" s="18">
        <v>375</v>
      </c>
      <c r="H14" s="10"/>
    </row>
    <row r="15" spans="2:8" ht="12.75">
      <c r="B15" s="7"/>
      <c r="C15" s="8" t="s">
        <v>9</v>
      </c>
      <c r="D15" s="8"/>
      <c r="E15" s="8"/>
      <c r="F15" s="8"/>
      <c r="G15" s="18">
        <v>144.68</v>
      </c>
      <c r="H15" s="10"/>
    </row>
    <row r="16" spans="2:8" ht="12.75">
      <c r="B16" s="7"/>
      <c r="C16" s="8" t="s">
        <v>10</v>
      </c>
      <c r="D16" s="8"/>
      <c r="E16" s="8"/>
      <c r="F16" s="8"/>
      <c r="G16" s="18">
        <v>350.76</v>
      </c>
      <c r="H16" s="10"/>
    </row>
    <row r="17" spans="2:8" ht="12.75">
      <c r="B17" s="7"/>
      <c r="C17" s="17"/>
      <c r="D17" s="8"/>
      <c r="E17" s="8"/>
      <c r="F17" s="8"/>
      <c r="G17" s="18"/>
      <c r="H17" s="10"/>
    </row>
    <row r="18" spans="2:8" ht="12.75">
      <c r="B18" s="7"/>
      <c r="C18" s="8"/>
      <c r="D18" s="8"/>
      <c r="E18" s="8"/>
      <c r="F18" s="8"/>
      <c r="G18" s="9"/>
      <c r="H18" s="10"/>
    </row>
    <row r="19" spans="2:8" ht="12.75">
      <c r="B19" s="7"/>
      <c r="C19" s="8"/>
      <c r="D19" s="8"/>
      <c r="E19" s="8"/>
      <c r="F19" s="12" t="s">
        <v>11</v>
      </c>
      <c r="G19" s="9">
        <f>SUM(G9:G18)</f>
        <v>8966.12</v>
      </c>
      <c r="H19" s="10"/>
    </row>
    <row r="20" spans="2:8" ht="12.75">
      <c r="B20" s="7"/>
      <c r="C20" s="8"/>
      <c r="D20" s="8"/>
      <c r="E20" s="8"/>
      <c r="F20" s="8"/>
      <c r="G20" s="9"/>
      <c r="H20" s="10"/>
    </row>
    <row r="21" spans="2:8" ht="12.75">
      <c r="B21" s="7" t="s">
        <v>12</v>
      </c>
      <c r="C21" s="8"/>
      <c r="D21" s="8"/>
      <c r="E21" s="8"/>
      <c r="F21" s="8"/>
      <c r="G21" s="9"/>
      <c r="H21" s="10"/>
    </row>
    <row r="22" spans="2:8" ht="12.75">
      <c r="B22" s="7"/>
      <c r="C22" s="8" t="s">
        <v>20</v>
      </c>
      <c r="D22" s="8"/>
      <c r="E22" s="8"/>
      <c r="F22" s="8"/>
      <c r="G22" s="9">
        <v>5662.95</v>
      </c>
      <c r="H22" s="10"/>
    </row>
    <row r="23" spans="2:8" ht="12.75">
      <c r="B23" s="7"/>
      <c r="C23" s="8" t="s">
        <v>13</v>
      </c>
      <c r="D23" s="8"/>
      <c r="E23" s="8"/>
      <c r="F23" s="8"/>
      <c r="G23" s="9">
        <v>345.66</v>
      </c>
      <c r="H23" s="10"/>
    </row>
    <row r="24" spans="2:8" ht="12.75">
      <c r="B24" s="7"/>
      <c r="C24" s="8" t="s">
        <v>14</v>
      </c>
      <c r="D24" s="8"/>
      <c r="E24" s="8"/>
      <c r="F24" s="8"/>
      <c r="G24" s="9">
        <v>40</v>
      </c>
      <c r="H24" s="10"/>
    </row>
    <row r="25" spans="2:8" ht="12.75">
      <c r="B25" s="7"/>
      <c r="C25" s="8" t="s">
        <v>15</v>
      </c>
      <c r="D25" s="8"/>
      <c r="E25" s="8"/>
      <c r="F25" s="8"/>
      <c r="G25" s="9">
        <v>150</v>
      </c>
      <c r="H25" s="10"/>
    </row>
    <row r="26" spans="2:8" ht="12.75">
      <c r="B26" s="7"/>
      <c r="C26" s="8" t="s">
        <v>18</v>
      </c>
      <c r="D26" s="8"/>
      <c r="E26" s="8"/>
      <c r="F26" s="8"/>
      <c r="G26" s="9">
        <v>2000</v>
      </c>
      <c r="H26" s="10"/>
    </row>
    <row r="27" spans="2:8" ht="12.75">
      <c r="B27" s="7"/>
      <c r="C27" s="8" t="s">
        <v>16</v>
      </c>
      <c r="D27" s="8"/>
      <c r="E27" s="8"/>
      <c r="F27" s="8"/>
      <c r="G27" s="9">
        <v>0</v>
      </c>
      <c r="H27" s="10"/>
    </row>
    <row r="28" spans="2:8" ht="12.75">
      <c r="B28" s="7"/>
      <c r="C28" s="8" t="s">
        <v>17</v>
      </c>
      <c r="D28" s="8"/>
      <c r="E28" s="8"/>
      <c r="F28" s="8"/>
      <c r="G28" s="9">
        <v>225</v>
      </c>
      <c r="H28" s="10"/>
    </row>
    <row r="29" spans="2:8" ht="12.75">
      <c r="B29" s="7"/>
      <c r="C29" s="8"/>
      <c r="D29" s="8"/>
      <c r="E29" s="8"/>
      <c r="F29" s="8"/>
      <c r="G29" s="9"/>
      <c r="H29" s="10"/>
    </row>
    <row r="30" spans="2:8" ht="12.75">
      <c r="B30" s="7"/>
      <c r="C30" s="8"/>
      <c r="D30" s="8"/>
      <c r="E30" s="8"/>
      <c r="F30" s="12" t="s">
        <v>11</v>
      </c>
      <c r="G30" s="9">
        <f>SUM(G22:G29)</f>
        <v>8423.61</v>
      </c>
      <c r="H30" s="10"/>
    </row>
    <row r="31" spans="2:8" ht="12.75">
      <c r="B31" s="7"/>
      <c r="C31" s="8"/>
      <c r="D31" s="8"/>
      <c r="E31" s="8"/>
      <c r="F31" s="8"/>
      <c r="G31" s="9"/>
      <c r="H31" s="10"/>
    </row>
    <row r="32" spans="2:8" ht="12.75">
      <c r="B32" s="7"/>
      <c r="C32" s="8"/>
      <c r="D32" s="8"/>
      <c r="E32" s="8"/>
      <c r="F32" s="8"/>
      <c r="G32" s="9"/>
      <c r="H32" s="10"/>
    </row>
    <row r="33" spans="2:8" ht="12.75">
      <c r="B33" s="7" t="s">
        <v>58</v>
      </c>
      <c r="C33" s="8"/>
      <c r="D33" s="8"/>
      <c r="E33" s="8"/>
      <c r="F33" s="12" t="s">
        <v>11</v>
      </c>
      <c r="G33" s="9">
        <f>G19-G30</f>
        <v>542.5100000000002</v>
      </c>
      <c r="H33" s="10"/>
    </row>
    <row r="34" spans="2:8" ht="12.75">
      <c r="B34" s="7"/>
      <c r="C34" s="8"/>
      <c r="D34" s="8"/>
      <c r="E34" s="8"/>
      <c r="F34" s="8"/>
      <c r="G34" s="9"/>
      <c r="H34" s="10"/>
    </row>
    <row r="35" spans="2:8" ht="12.75">
      <c r="B35" s="7"/>
      <c r="C35" s="8"/>
      <c r="D35" s="8"/>
      <c r="E35" s="8"/>
      <c r="F35" s="8"/>
      <c r="G35" s="9"/>
      <c r="H35" s="10"/>
    </row>
    <row r="36" spans="2:8" ht="12.75">
      <c r="B36" s="7"/>
      <c r="C36" s="8"/>
      <c r="D36" s="8"/>
      <c r="E36" s="8"/>
      <c r="F36" s="8"/>
      <c r="G36" s="9"/>
      <c r="H36" s="10"/>
    </row>
    <row r="37" spans="2:8" ht="15">
      <c r="B37" s="19" t="s">
        <v>57</v>
      </c>
      <c r="C37" s="8"/>
      <c r="D37" s="8"/>
      <c r="E37" s="8"/>
      <c r="F37" s="8"/>
      <c r="G37" s="9"/>
      <c r="H37" s="10"/>
    </row>
    <row r="38" spans="2:8" ht="12.75">
      <c r="B38" s="13"/>
      <c r="C38" s="14"/>
      <c r="D38" s="14"/>
      <c r="E38" s="14"/>
      <c r="F38" s="14"/>
      <c r="G38" s="15"/>
      <c r="H38" s="16"/>
    </row>
  </sheetData>
  <sheetProtection/>
  <mergeCells count="2">
    <mergeCell ref="C4:G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I27" sqref="I27"/>
    </sheetView>
  </sheetViews>
  <sheetFormatPr defaultColWidth="9.140625" defaultRowHeight="12.75"/>
  <cols>
    <col min="6" max="6" width="2.57421875" style="0" customWidth="1"/>
    <col min="7" max="7" width="9.7109375" style="1" bestFit="1" customWidth="1"/>
  </cols>
  <sheetData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</v>
      </c>
      <c r="D4" s="54"/>
      <c r="E4" s="54"/>
      <c r="F4" s="54"/>
      <c r="G4" s="54"/>
      <c r="H4" s="10"/>
    </row>
    <row r="5" spans="2:8" ht="12.75">
      <c r="B5" s="7"/>
      <c r="C5" s="51" t="s">
        <v>19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7"/>
      <c r="C7" s="8"/>
      <c r="D7" s="8"/>
      <c r="E7" s="8"/>
      <c r="F7" s="8"/>
      <c r="G7" s="9"/>
      <c r="H7" s="10"/>
    </row>
    <row r="8" spans="2:8" ht="12.75">
      <c r="B8" s="7" t="s">
        <v>2</v>
      </c>
      <c r="C8" s="8"/>
      <c r="D8" s="8"/>
      <c r="E8" s="8"/>
      <c r="F8" s="8"/>
      <c r="G8" s="11" t="s">
        <v>11</v>
      </c>
      <c r="H8" s="10"/>
    </row>
    <row r="9" spans="2:8" ht="12.75">
      <c r="B9" s="7"/>
      <c r="C9" s="8" t="s">
        <v>3</v>
      </c>
      <c r="D9" s="8"/>
      <c r="E9" s="8"/>
      <c r="F9" s="8"/>
      <c r="G9" s="18">
        <v>6500</v>
      </c>
      <c r="H9" s="10"/>
    </row>
    <row r="10" spans="2:8" ht="12.75">
      <c r="B10" s="7"/>
      <c r="C10" s="8" t="s">
        <v>4</v>
      </c>
      <c r="D10" s="8"/>
      <c r="E10" s="8"/>
      <c r="F10" s="8"/>
      <c r="G10" s="18">
        <v>60.66</v>
      </c>
      <c r="H10" s="10"/>
    </row>
    <row r="11" spans="2:8" ht="12.75">
      <c r="B11" s="7"/>
      <c r="C11" s="8" t="s">
        <v>5</v>
      </c>
      <c r="D11" s="8"/>
      <c r="E11" s="8"/>
      <c r="F11" s="8"/>
      <c r="G11" s="18">
        <v>200</v>
      </c>
      <c r="H11" s="10"/>
    </row>
    <row r="12" spans="2:8" ht="12.75">
      <c r="B12" s="7"/>
      <c r="C12" s="8" t="s">
        <v>6</v>
      </c>
      <c r="D12" s="8"/>
      <c r="E12" s="8"/>
      <c r="F12" s="8"/>
      <c r="G12" s="18">
        <v>174.3</v>
      </c>
      <c r="H12" s="10"/>
    </row>
    <row r="13" spans="2:8" ht="12.75">
      <c r="B13" s="7"/>
      <c r="C13" s="8" t="s">
        <v>7</v>
      </c>
      <c r="D13" s="8"/>
      <c r="E13" s="8"/>
      <c r="F13" s="8"/>
      <c r="G13" s="18">
        <v>632.27</v>
      </c>
      <c r="H13" s="10"/>
    </row>
    <row r="14" spans="2:8" ht="12.75">
      <c r="B14" s="7"/>
      <c r="C14" s="8" t="s">
        <v>8</v>
      </c>
      <c r="D14" s="8"/>
      <c r="E14" s="8"/>
      <c r="F14" s="8"/>
      <c r="G14" s="18">
        <v>400</v>
      </c>
      <c r="H14" s="10"/>
    </row>
    <row r="15" spans="2:8" ht="12.75">
      <c r="B15" s="7"/>
      <c r="C15" s="8" t="s">
        <v>9</v>
      </c>
      <c r="D15" s="8"/>
      <c r="E15" s="8"/>
      <c r="F15" s="8"/>
      <c r="G15" s="18">
        <v>150</v>
      </c>
      <c r="H15" s="10"/>
    </row>
    <row r="16" spans="2:8" ht="12.75">
      <c r="B16" s="7"/>
      <c r="C16" s="8" t="s">
        <v>10</v>
      </c>
      <c r="D16" s="8"/>
      <c r="E16" s="8"/>
      <c r="F16" s="8"/>
      <c r="G16" s="18">
        <v>0</v>
      </c>
      <c r="H16" s="10"/>
    </row>
    <row r="17" spans="2:8" ht="12.75">
      <c r="B17" s="7"/>
      <c r="C17" s="17"/>
      <c r="D17" s="8"/>
      <c r="E17" s="8"/>
      <c r="F17" s="8"/>
      <c r="G17" s="18"/>
      <c r="H17" s="10"/>
    </row>
    <row r="18" spans="2:8" ht="12.75">
      <c r="B18" s="7"/>
      <c r="C18" s="8"/>
      <c r="D18" s="8"/>
      <c r="E18" s="8"/>
      <c r="F18" s="8"/>
      <c r="G18" s="9"/>
      <c r="H18" s="10"/>
    </row>
    <row r="19" spans="2:8" ht="12.75">
      <c r="B19" s="7"/>
      <c r="C19" s="8"/>
      <c r="D19" s="8"/>
      <c r="E19" s="8"/>
      <c r="F19" s="12" t="s">
        <v>11</v>
      </c>
      <c r="G19" s="9">
        <f>SUM(G9:G18)</f>
        <v>8117.23</v>
      </c>
      <c r="H19" s="10"/>
    </row>
    <row r="20" spans="2:8" ht="12.75">
      <c r="B20" s="7"/>
      <c r="C20" s="8"/>
      <c r="D20" s="8"/>
      <c r="E20" s="8"/>
      <c r="F20" s="8"/>
      <c r="G20" s="9"/>
      <c r="H20" s="10"/>
    </row>
    <row r="21" spans="2:8" ht="12.75">
      <c r="B21" s="7" t="s">
        <v>12</v>
      </c>
      <c r="C21" s="8"/>
      <c r="D21" s="8"/>
      <c r="E21" s="8"/>
      <c r="F21" s="8"/>
      <c r="G21" s="9"/>
      <c r="H21" s="10"/>
    </row>
    <row r="22" spans="2:8" ht="12.75">
      <c r="B22" s="7"/>
      <c r="C22" s="8" t="s">
        <v>20</v>
      </c>
      <c r="D22" s="8"/>
      <c r="E22" s="8"/>
      <c r="F22" s="8"/>
      <c r="G22" s="9">
        <v>5322.88</v>
      </c>
      <c r="H22" s="10"/>
    </row>
    <row r="23" spans="2:8" ht="12.75">
      <c r="B23" s="7"/>
      <c r="C23" s="8" t="s">
        <v>13</v>
      </c>
      <c r="D23" s="8"/>
      <c r="E23" s="8"/>
      <c r="F23" s="8"/>
      <c r="G23" s="9">
        <v>575</v>
      </c>
      <c r="H23" s="10"/>
    </row>
    <row r="24" spans="2:8" ht="12.75">
      <c r="B24" s="7"/>
      <c r="C24" s="8" t="s">
        <v>14</v>
      </c>
      <c r="D24" s="8"/>
      <c r="E24" s="8"/>
      <c r="F24" s="8"/>
      <c r="G24" s="9">
        <v>75</v>
      </c>
      <c r="H24" s="10"/>
    </row>
    <row r="25" spans="2:8" ht="12.75">
      <c r="B25" s="7"/>
      <c r="C25" s="8" t="s">
        <v>15</v>
      </c>
      <c r="D25" s="8"/>
      <c r="E25" s="8"/>
      <c r="F25" s="8"/>
      <c r="G25" s="9">
        <v>200</v>
      </c>
      <c r="H25" s="10"/>
    </row>
    <row r="26" spans="2:8" ht="12.75">
      <c r="B26" s="7"/>
      <c r="C26" s="8" t="s">
        <v>18</v>
      </c>
      <c r="D26" s="8"/>
      <c r="E26" s="8"/>
      <c r="F26" s="8"/>
      <c r="G26" s="9">
        <v>1500</v>
      </c>
      <c r="H26" s="10"/>
    </row>
    <row r="27" spans="2:8" ht="12.75">
      <c r="B27" s="7"/>
      <c r="C27" s="8" t="s">
        <v>16</v>
      </c>
      <c r="D27" s="8"/>
      <c r="E27" s="8"/>
      <c r="F27" s="8"/>
      <c r="G27" s="9">
        <v>438</v>
      </c>
      <c r="H27" s="10"/>
    </row>
    <row r="28" spans="2:8" ht="12.75">
      <c r="B28" s="7"/>
      <c r="C28" s="8" t="s">
        <v>17</v>
      </c>
      <c r="D28" s="8"/>
      <c r="E28" s="8"/>
      <c r="F28" s="8"/>
      <c r="G28" s="9">
        <v>100</v>
      </c>
      <c r="H28" s="10"/>
    </row>
    <row r="29" spans="2:8" ht="12.75">
      <c r="B29" s="7"/>
      <c r="C29" s="8"/>
      <c r="D29" s="8"/>
      <c r="E29" s="8"/>
      <c r="F29" s="8"/>
      <c r="G29" s="9"/>
      <c r="H29" s="10"/>
    </row>
    <row r="30" spans="2:8" ht="12.75">
      <c r="B30" s="7"/>
      <c r="C30" s="8"/>
      <c r="D30" s="8"/>
      <c r="E30" s="8"/>
      <c r="F30" s="12" t="s">
        <v>11</v>
      </c>
      <c r="G30" s="9">
        <f>SUM(G22:G29)</f>
        <v>8210.880000000001</v>
      </c>
      <c r="H30" s="10"/>
    </row>
    <row r="31" spans="2:8" ht="12.75">
      <c r="B31" s="7"/>
      <c r="C31" s="8"/>
      <c r="D31" s="8"/>
      <c r="E31" s="8"/>
      <c r="F31" s="8"/>
      <c r="G31" s="9"/>
      <c r="H31" s="10"/>
    </row>
    <row r="32" spans="2:8" ht="12.75">
      <c r="B32" s="7"/>
      <c r="C32" s="8"/>
      <c r="D32" s="8"/>
      <c r="E32" s="8"/>
      <c r="F32" s="8"/>
      <c r="G32" s="9"/>
      <c r="H32" s="10"/>
    </row>
    <row r="33" spans="2:8" ht="12.75">
      <c r="B33" s="7" t="s">
        <v>21</v>
      </c>
      <c r="C33" s="8"/>
      <c r="D33" s="8"/>
      <c r="E33" s="8"/>
      <c r="F33" s="12" t="s">
        <v>11</v>
      </c>
      <c r="G33" s="9">
        <v>93.65</v>
      </c>
      <c r="H33" s="10"/>
    </row>
    <row r="34" spans="2:8" ht="12.75">
      <c r="B34" s="7"/>
      <c r="C34" s="8"/>
      <c r="D34" s="8"/>
      <c r="E34" s="8"/>
      <c r="F34" s="8"/>
      <c r="G34" s="9"/>
      <c r="H34" s="10"/>
    </row>
    <row r="35" spans="2:8" ht="12.75">
      <c r="B35" s="7" t="s">
        <v>22</v>
      </c>
      <c r="C35" s="8"/>
      <c r="D35" s="8"/>
      <c r="E35" s="8"/>
      <c r="F35" s="8"/>
      <c r="G35" s="9"/>
      <c r="H35" s="10"/>
    </row>
    <row r="36" spans="2:8" ht="12.75">
      <c r="B36" s="7"/>
      <c r="C36" s="8"/>
      <c r="D36" s="8"/>
      <c r="E36" s="8"/>
      <c r="F36" s="8"/>
      <c r="G36" s="9"/>
      <c r="H36" s="10"/>
    </row>
    <row r="37" spans="2:8" ht="15">
      <c r="B37" s="19" t="s">
        <v>23</v>
      </c>
      <c r="C37" s="8"/>
      <c r="D37" s="8"/>
      <c r="E37" s="8"/>
      <c r="F37" s="8"/>
      <c r="G37" s="9"/>
      <c r="H37" s="10"/>
    </row>
    <row r="38" spans="2:8" ht="12.75">
      <c r="B38" s="13"/>
      <c r="C38" s="14"/>
      <c r="D38" s="14"/>
      <c r="E38" s="14"/>
      <c r="F38" s="14"/>
      <c r="G38" s="15"/>
      <c r="H38" s="16"/>
    </row>
  </sheetData>
  <sheetProtection/>
  <mergeCells count="2">
    <mergeCell ref="C5:F5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5">
      <selection activeCell="C6" sqref="C6"/>
    </sheetView>
  </sheetViews>
  <sheetFormatPr defaultColWidth="9.140625" defaultRowHeight="12.75"/>
  <cols>
    <col min="6" max="6" width="2.57421875" style="0" customWidth="1"/>
    <col min="7" max="7" width="9.7109375" style="1" customWidth="1"/>
  </cols>
  <sheetData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</v>
      </c>
      <c r="D4" s="54"/>
      <c r="E4" s="54"/>
      <c r="F4" s="54"/>
      <c r="G4" s="54"/>
      <c r="H4" s="10"/>
    </row>
    <row r="5" spans="2:8" ht="12.75">
      <c r="B5" s="7"/>
      <c r="C5" s="51" t="s">
        <v>24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7"/>
      <c r="C7" s="8"/>
      <c r="D7" s="8"/>
      <c r="E7" s="8"/>
      <c r="F7" s="8"/>
      <c r="G7" s="9"/>
      <c r="H7" s="10"/>
    </row>
    <row r="8" spans="2:8" ht="12.75">
      <c r="B8" s="7" t="s">
        <v>2</v>
      </c>
      <c r="C8" s="8"/>
      <c r="D8" s="8"/>
      <c r="E8" s="8"/>
      <c r="F8" s="8"/>
      <c r="G8" s="11" t="s">
        <v>11</v>
      </c>
      <c r="H8" s="10"/>
    </row>
    <row r="9" spans="2:8" ht="12.75">
      <c r="B9" s="7"/>
      <c r="C9" s="8" t="s">
        <v>3</v>
      </c>
      <c r="D9" s="8"/>
      <c r="E9" s="8"/>
      <c r="F9" s="8"/>
      <c r="G9" s="9">
        <v>8500</v>
      </c>
      <c r="H9" s="10"/>
    </row>
    <row r="10" spans="2:8" ht="12.75">
      <c r="B10" s="7"/>
      <c r="C10" s="8" t="s">
        <v>4</v>
      </c>
      <c r="D10" s="8"/>
      <c r="E10" s="8"/>
      <c r="F10" s="8"/>
      <c r="G10" s="9">
        <v>16.81</v>
      </c>
      <c r="H10" s="10"/>
    </row>
    <row r="11" spans="2:8" ht="12.75">
      <c r="B11" s="7"/>
      <c r="C11" s="8" t="s">
        <v>5</v>
      </c>
      <c r="D11" s="8"/>
      <c r="E11" s="8"/>
      <c r="F11" s="8"/>
      <c r="G11" s="9">
        <v>180</v>
      </c>
      <c r="H11" s="10"/>
    </row>
    <row r="12" spans="2:8" ht="12.75">
      <c r="B12" s="7"/>
      <c r="C12" s="8" t="s">
        <v>6</v>
      </c>
      <c r="D12" s="8"/>
      <c r="E12" s="8"/>
      <c r="F12" s="8"/>
      <c r="G12" s="9">
        <v>122</v>
      </c>
      <c r="H12" s="10"/>
    </row>
    <row r="13" spans="2:8" ht="12.75">
      <c r="B13" s="7"/>
      <c r="C13" s="8" t="s">
        <v>7</v>
      </c>
      <c r="D13" s="8"/>
      <c r="E13" s="8"/>
      <c r="F13" s="8"/>
      <c r="G13" s="9">
        <v>318.25</v>
      </c>
      <c r="H13" s="10"/>
    </row>
    <row r="14" spans="2:8" ht="12.75">
      <c r="B14" s="7"/>
      <c r="C14" s="8" t="s">
        <v>8</v>
      </c>
      <c r="D14" s="8"/>
      <c r="E14" s="8"/>
      <c r="F14" s="8"/>
      <c r="G14" s="9">
        <v>477.9</v>
      </c>
      <c r="H14" s="10"/>
    </row>
    <row r="15" spans="2:8" ht="12.75">
      <c r="B15" s="7"/>
      <c r="C15" s="8" t="s">
        <v>9</v>
      </c>
      <c r="D15" s="8"/>
      <c r="E15" s="8"/>
      <c r="F15" s="8"/>
      <c r="G15" s="9">
        <v>149</v>
      </c>
      <c r="H15" s="10"/>
    </row>
    <row r="16" spans="2:8" ht="12.75">
      <c r="B16" s="7"/>
      <c r="C16" s="8" t="s">
        <v>10</v>
      </c>
      <c r="D16" s="8"/>
      <c r="E16" s="8"/>
      <c r="F16" s="8"/>
      <c r="G16" s="9">
        <v>43.09</v>
      </c>
      <c r="H16" s="10"/>
    </row>
    <row r="17" spans="2:8" ht="12.75">
      <c r="B17" s="7"/>
      <c r="C17" s="8" t="s">
        <v>25</v>
      </c>
      <c r="D17" s="8"/>
      <c r="E17" s="8"/>
      <c r="F17" s="8"/>
      <c r="G17" s="9">
        <v>1500</v>
      </c>
      <c r="H17" s="10"/>
    </row>
    <row r="18" spans="2:8" ht="12.75">
      <c r="B18" s="7"/>
      <c r="C18" s="8"/>
      <c r="D18" s="8"/>
      <c r="E18" s="8"/>
      <c r="F18" s="8"/>
      <c r="G18" s="9"/>
      <c r="H18" s="10"/>
    </row>
    <row r="19" spans="2:8" ht="12.75">
      <c r="B19" s="7"/>
      <c r="C19" s="8"/>
      <c r="D19" s="8"/>
      <c r="E19" s="8"/>
      <c r="F19" s="12" t="s">
        <v>11</v>
      </c>
      <c r="G19" s="9">
        <f>SUM(G9:G18)</f>
        <v>11307.05</v>
      </c>
      <c r="H19" s="10"/>
    </row>
    <row r="20" spans="2:8" ht="12.75">
      <c r="B20" s="7"/>
      <c r="C20" s="8"/>
      <c r="D20" s="8"/>
      <c r="E20" s="8"/>
      <c r="F20" s="8"/>
      <c r="G20" s="9"/>
      <c r="H20" s="10"/>
    </row>
    <row r="21" spans="2:8" ht="12.75">
      <c r="B21" s="7" t="s">
        <v>12</v>
      </c>
      <c r="C21" s="8"/>
      <c r="D21" s="8"/>
      <c r="E21" s="8"/>
      <c r="F21" s="8"/>
      <c r="G21" s="9"/>
      <c r="H21" s="10"/>
    </row>
    <row r="22" spans="2:8" ht="12.75">
      <c r="B22" s="7"/>
      <c r="C22" s="8" t="s">
        <v>26</v>
      </c>
      <c r="D22" s="8"/>
      <c r="E22" s="8"/>
      <c r="F22" s="8"/>
      <c r="G22" s="9">
        <v>4542.7</v>
      </c>
      <c r="H22" s="10"/>
    </row>
    <row r="23" spans="2:8" ht="12.75">
      <c r="B23" s="7"/>
      <c r="C23" s="8" t="s">
        <v>13</v>
      </c>
      <c r="D23" s="8"/>
      <c r="E23" s="8"/>
      <c r="F23" s="8"/>
      <c r="G23" s="9">
        <v>805</v>
      </c>
      <c r="H23" s="10"/>
    </row>
    <row r="24" spans="2:8" ht="12.75">
      <c r="B24" s="7"/>
      <c r="C24" s="8" t="s">
        <v>14</v>
      </c>
      <c r="D24" s="8"/>
      <c r="E24" s="8"/>
      <c r="F24" s="8"/>
      <c r="G24" s="9">
        <v>79.9</v>
      </c>
      <c r="H24" s="10"/>
    </row>
    <row r="25" spans="2:8" ht="12.75">
      <c r="B25" s="7"/>
      <c r="C25" s="8" t="s">
        <v>15</v>
      </c>
      <c r="D25" s="8"/>
      <c r="E25" s="8"/>
      <c r="F25" s="8"/>
      <c r="G25" s="9">
        <v>180</v>
      </c>
      <c r="H25" s="10"/>
    </row>
    <row r="26" spans="2:8" ht="12.75">
      <c r="B26" s="7"/>
      <c r="C26" s="8" t="s">
        <v>27</v>
      </c>
      <c r="D26" s="8"/>
      <c r="E26" s="8"/>
      <c r="F26" s="8"/>
      <c r="G26" s="9">
        <v>4500</v>
      </c>
      <c r="H26" s="10"/>
    </row>
    <row r="27" spans="2:8" ht="12.75">
      <c r="B27" s="7"/>
      <c r="C27" s="8" t="s">
        <v>16</v>
      </c>
      <c r="D27" s="8"/>
      <c r="E27" s="8"/>
      <c r="F27" s="8"/>
      <c r="G27" s="9">
        <v>40</v>
      </c>
      <c r="H27" s="10"/>
    </row>
    <row r="28" spans="2:8" ht="12.75">
      <c r="B28" s="7"/>
      <c r="C28" s="8" t="s">
        <v>28</v>
      </c>
      <c r="D28" s="8"/>
      <c r="E28" s="8"/>
      <c r="F28" s="8"/>
      <c r="G28" s="9">
        <v>141.9</v>
      </c>
      <c r="H28" s="10"/>
    </row>
    <row r="29" spans="2:8" ht="12.75">
      <c r="B29" s="7"/>
      <c r="C29" s="8" t="s">
        <v>17</v>
      </c>
      <c r="D29" s="8"/>
      <c r="E29" s="8"/>
      <c r="F29" s="8"/>
      <c r="G29" s="9">
        <v>100</v>
      </c>
      <c r="H29" s="10"/>
    </row>
    <row r="30" spans="2:8" ht="12.75">
      <c r="B30" s="7"/>
      <c r="C30" s="8"/>
      <c r="D30" s="8"/>
      <c r="E30" s="8"/>
      <c r="F30" s="8"/>
      <c r="G30" s="9"/>
      <c r="H30" s="10"/>
    </row>
    <row r="31" spans="2:8" ht="12.75">
      <c r="B31" s="7"/>
      <c r="C31" s="8"/>
      <c r="D31" s="8"/>
      <c r="E31" s="8"/>
      <c r="F31" s="12" t="s">
        <v>11</v>
      </c>
      <c r="G31" s="9">
        <f>SUM(G22:G30)</f>
        <v>10389.499999999998</v>
      </c>
      <c r="H31" s="10"/>
    </row>
    <row r="32" spans="2:8" ht="12.75">
      <c r="B32" s="7"/>
      <c r="C32" s="8"/>
      <c r="D32" s="8"/>
      <c r="E32" s="8"/>
      <c r="F32" s="8"/>
      <c r="G32" s="9"/>
      <c r="H32" s="10"/>
    </row>
    <row r="33" spans="2:8" ht="12.75">
      <c r="B33" s="7"/>
      <c r="C33" s="8"/>
      <c r="D33" s="8"/>
      <c r="E33" s="8"/>
      <c r="F33" s="8"/>
      <c r="G33" s="9"/>
      <c r="H33" s="10"/>
    </row>
    <row r="34" spans="2:8" ht="12.75">
      <c r="B34" s="7" t="s">
        <v>29</v>
      </c>
      <c r="C34" s="8"/>
      <c r="D34" s="8"/>
      <c r="E34" s="8"/>
      <c r="F34" s="12" t="s">
        <v>11</v>
      </c>
      <c r="G34" s="9">
        <v>917.55</v>
      </c>
      <c r="H34" s="10"/>
    </row>
    <row r="35" spans="2:8" ht="12.75">
      <c r="B35" s="7"/>
      <c r="C35" s="8"/>
      <c r="D35" s="8"/>
      <c r="E35" s="8"/>
      <c r="F35" s="8"/>
      <c r="G35" s="9"/>
      <c r="H35" s="10"/>
    </row>
    <row r="36" spans="2:8" ht="12.75">
      <c r="B36" s="7"/>
      <c r="C36" s="8"/>
      <c r="D36" s="8"/>
      <c r="E36" s="8"/>
      <c r="F36" s="8"/>
      <c r="G36" s="9"/>
      <c r="H36" s="10"/>
    </row>
    <row r="37" spans="2:8" ht="12.75">
      <c r="B37" s="13"/>
      <c r="C37" s="14"/>
      <c r="D37" s="14"/>
      <c r="E37" s="14"/>
      <c r="F37" s="14"/>
      <c r="G37" s="15"/>
      <c r="H37" s="16"/>
    </row>
  </sheetData>
  <sheetProtection/>
  <mergeCells count="2">
    <mergeCell ref="C4:G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35" sqref="D35"/>
    </sheetView>
  </sheetViews>
  <sheetFormatPr defaultColWidth="9.140625" defaultRowHeight="12.75"/>
  <cols>
    <col min="7" max="8" width="9.140625" style="1" customWidth="1"/>
  </cols>
  <sheetData>
    <row r="1" ht="12.75">
      <c r="A1" t="s">
        <v>30</v>
      </c>
    </row>
    <row r="2" ht="12.75">
      <c r="A2" t="s">
        <v>31</v>
      </c>
    </row>
    <row r="4" spans="1:7" ht="12.75">
      <c r="A4" t="s">
        <v>32</v>
      </c>
      <c r="G4" s="21"/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3" spans="1:7" ht="12.75">
      <c r="A13" s="20">
        <v>9110.34</v>
      </c>
      <c r="F13" t="s">
        <v>55</v>
      </c>
      <c r="G13" s="22"/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5" spans="1:7" ht="12.75">
      <c r="A25" s="20">
        <v>3797.75</v>
      </c>
      <c r="F25" t="s">
        <v>55</v>
      </c>
      <c r="G25" s="22"/>
    </row>
    <row r="27" ht="12.75">
      <c r="A27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spans="1:7" ht="12.75">
      <c r="A34" s="20">
        <v>3330</v>
      </c>
      <c r="G34" s="22"/>
    </row>
    <row r="36" ht="12.75">
      <c r="A36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6">
      <selection activeCell="M40" sqref="M40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2.57421875" style="1" customWidth="1"/>
    <col min="8" max="8" width="10.140625" style="0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1" t="s">
        <v>165</v>
      </c>
      <c r="D4" s="52"/>
      <c r="E4" s="52"/>
      <c r="F4" s="52"/>
      <c r="G4" s="52"/>
      <c r="H4" s="10"/>
    </row>
    <row r="5" spans="2:8" ht="12.75">
      <c r="B5" s="7"/>
      <c r="C5" s="51" t="s">
        <v>166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21" ht="12.75">
      <c r="B7" s="24" t="s">
        <v>2</v>
      </c>
      <c r="C7" s="8"/>
      <c r="D7" s="8"/>
      <c r="E7" s="8"/>
      <c r="F7" s="8"/>
      <c r="G7" s="11" t="s">
        <v>11</v>
      </c>
      <c r="H7" s="10"/>
      <c r="M7" s="48"/>
      <c r="N7" s="48"/>
      <c r="O7" s="48"/>
      <c r="P7" s="48"/>
      <c r="Q7" s="48"/>
      <c r="R7" s="48"/>
      <c r="S7" s="48"/>
      <c r="T7" s="48"/>
      <c r="U7" s="48"/>
    </row>
    <row r="8" spans="2:21" ht="12.75">
      <c r="B8" s="7"/>
      <c r="C8" s="8" t="s">
        <v>3</v>
      </c>
      <c r="D8" s="8"/>
      <c r="E8" s="8"/>
      <c r="F8" s="8"/>
      <c r="G8" s="18">
        <v>7853</v>
      </c>
      <c r="H8" s="10"/>
      <c r="M8" s="48"/>
      <c r="N8" s="48"/>
      <c r="O8" s="48"/>
      <c r="P8" s="48"/>
      <c r="Q8" s="48"/>
      <c r="R8" s="48"/>
      <c r="S8" s="48"/>
      <c r="T8" s="48"/>
      <c r="U8" s="48"/>
    </row>
    <row r="9" spans="2:8" ht="12.75">
      <c r="B9" s="7"/>
      <c r="C9" s="8" t="s">
        <v>156</v>
      </c>
      <c r="D9" s="8"/>
      <c r="E9" s="8"/>
      <c r="F9" s="8"/>
      <c r="G9" s="18">
        <v>824</v>
      </c>
      <c r="H9" s="10"/>
    </row>
    <row r="10" spans="2:8" ht="12.75">
      <c r="B10" s="7"/>
      <c r="C10" s="8" t="s">
        <v>4</v>
      </c>
      <c r="D10" s="8"/>
      <c r="E10" s="8"/>
      <c r="F10" s="8"/>
      <c r="G10" s="18">
        <v>7.18</v>
      </c>
      <c r="H10" s="10"/>
    </row>
    <row r="11" spans="2:8" ht="12.75">
      <c r="B11" s="7"/>
      <c r="C11" s="8" t="s">
        <v>5</v>
      </c>
      <c r="D11" s="8"/>
      <c r="E11" s="8"/>
      <c r="F11" s="8"/>
      <c r="G11" s="18">
        <v>340</v>
      </c>
      <c r="H11" s="10"/>
    </row>
    <row r="12" spans="2:21" ht="12.75">
      <c r="B12" s="7"/>
      <c r="C12" s="8" t="s">
        <v>6</v>
      </c>
      <c r="D12" s="8"/>
      <c r="E12" s="8"/>
      <c r="F12" s="8"/>
      <c r="G12" s="18">
        <v>108</v>
      </c>
      <c r="H12" s="10"/>
      <c r="M12" s="49"/>
      <c r="N12" s="49"/>
      <c r="O12" s="49"/>
      <c r="P12" s="49"/>
      <c r="Q12" s="49"/>
      <c r="R12" s="49"/>
      <c r="S12" s="49"/>
      <c r="T12" s="49"/>
      <c r="U12" s="49"/>
    </row>
    <row r="13" spans="2:8" ht="12.75">
      <c r="B13" s="7"/>
      <c r="C13" s="8" t="s">
        <v>7</v>
      </c>
      <c r="D13" s="8"/>
      <c r="E13" s="8"/>
      <c r="F13" s="8"/>
      <c r="G13" s="18">
        <v>2028.49</v>
      </c>
      <c r="H13" s="10"/>
    </row>
    <row r="14" spans="2:8" ht="12.75">
      <c r="B14" s="7"/>
      <c r="C14" s="17" t="s">
        <v>17</v>
      </c>
      <c r="D14" s="8"/>
      <c r="E14" s="8"/>
      <c r="F14" s="8"/>
      <c r="G14" s="18">
        <v>561</v>
      </c>
      <c r="H14" s="10"/>
    </row>
    <row r="15" spans="2:8" ht="12.75">
      <c r="B15" s="7"/>
      <c r="C15" s="17" t="s">
        <v>110</v>
      </c>
      <c r="D15" s="8"/>
      <c r="E15" s="8"/>
      <c r="F15" s="8"/>
      <c r="G15" s="18">
        <v>4040</v>
      </c>
      <c r="H15" s="10"/>
    </row>
    <row r="16" spans="2:11" ht="12.75">
      <c r="B16" s="7"/>
      <c r="C16" s="43" t="s">
        <v>169</v>
      </c>
      <c r="D16" s="8"/>
      <c r="E16" s="8"/>
      <c r="F16" s="8"/>
      <c r="G16" s="18">
        <v>85</v>
      </c>
      <c r="H16" s="10"/>
      <c r="K16" s="1"/>
    </row>
    <row r="17" spans="2:8" ht="12.75">
      <c r="B17" s="7"/>
      <c r="C17" s="44" t="s">
        <v>170</v>
      </c>
      <c r="D17" s="8"/>
      <c r="E17" s="8"/>
      <c r="F17" s="8"/>
      <c r="G17" s="18">
        <v>228.9</v>
      </c>
      <c r="H17" s="10"/>
    </row>
    <row r="18" spans="2:8" ht="12.75">
      <c r="B18" s="7"/>
      <c r="C18" s="17"/>
      <c r="D18" s="8"/>
      <c r="E18" s="8"/>
      <c r="F18" s="8"/>
      <c r="G18" s="18"/>
      <c r="H18" s="10"/>
    </row>
    <row r="19" spans="2:11" ht="12.75">
      <c r="B19" s="7"/>
      <c r="C19" s="8"/>
      <c r="D19" s="8"/>
      <c r="E19" s="8"/>
      <c r="F19" s="12" t="s">
        <v>11</v>
      </c>
      <c r="G19" s="25">
        <f>SUM(G8:G18)</f>
        <v>16075.57</v>
      </c>
      <c r="H19" s="10"/>
      <c r="I19" s="1"/>
      <c r="K19" s="1"/>
    </row>
    <row r="20" spans="2:8" ht="12.75">
      <c r="B20" s="7"/>
      <c r="C20" s="8"/>
      <c r="D20" s="8"/>
      <c r="E20" s="8"/>
      <c r="F20" s="8"/>
      <c r="G20" s="9"/>
      <c r="H20" s="10"/>
    </row>
    <row r="21" spans="2:11" ht="12.75">
      <c r="B21" s="24" t="s">
        <v>12</v>
      </c>
      <c r="C21" s="8"/>
      <c r="D21" s="8"/>
      <c r="E21" s="8"/>
      <c r="F21" s="8"/>
      <c r="G21" s="9"/>
      <c r="H21" s="10"/>
      <c r="K21" s="1"/>
    </row>
    <row r="22" spans="2:8" ht="12.75">
      <c r="B22" s="24"/>
      <c r="C22" s="8" t="s">
        <v>127</v>
      </c>
      <c r="D22" s="8"/>
      <c r="E22" s="8"/>
      <c r="F22" s="8"/>
      <c r="G22" s="18">
        <f>3637.94+148.35</f>
        <v>3786.29</v>
      </c>
      <c r="H22" s="10"/>
    </row>
    <row r="23" spans="2:8" ht="12.75">
      <c r="B23" s="24"/>
      <c r="C23" s="8" t="s">
        <v>164</v>
      </c>
      <c r="D23" s="8"/>
      <c r="E23" s="8"/>
      <c r="F23" s="8"/>
      <c r="G23" s="18">
        <v>600</v>
      </c>
      <c r="H23" s="10"/>
    </row>
    <row r="24" spans="2:11" ht="12.75">
      <c r="B24" s="7"/>
      <c r="C24" s="8" t="s">
        <v>124</v>
      </c>
      <c r="D24" s="8"/>
      <c r="E24" s="8"/>
      <c r="F24" s="8"/>
      <c r="G24" s="18">
        <v>206.64</v>
      </c>
      <c r="H24" s="10"/>
      <c r="K24" s="1"/>
    </row>
    <row r="25" spans="2:11" ht="12.75">
      <c r="B25" s="7"/>
      <c r="C25" s="8" t="s">
        <v>129</v>
      </c>
      <c r="D25" s="8"/>
      <c r="E25" s="8"/>
      <c r="F25" s="8"/>
      <c r="G25" s="18">
        <v>75.25</v>
      </c>
      <c r="H25" s="10"/>
      <c r="K25" s="1">
        <f>G22+G23</f>
        <v>4386.29</v>
      </c>
    </row>
    <row r="26" spans="2:8" ht="12.75">
      <c r="B26" s="7"/>
      <c r="C26" s="8" t="s">
        <v>125</v>
      </c>
      <c r="D26" s="8"/>
      <c r="E26" s="8"/>
      <c r="F26" s="8"/>
      <c r="G26" s="18">
        <v>26.29</v>
      </c>
      <c r="H26" s="10"/>
    </row>
    <row r="27" spans="2:8" ht="12.75">
      <c r="B27" s="7"/>
      <c r="C27" s="8" t="s">
        <v>130</v>
      </c>
      <c r="D27" s="8"/>
      <c r="E27" s="8"/>
      <c r="F27" s="8"/>
      <c r="G27" s="18">
        <f>124+(13.49*12)</f>
        <v>285.88</v>
      </c>
      <c r="H27" s="10"/>
    </row>
    <row r="28" spans="2:8" ht="12.75">
      <c r="B28" s="7"/>
      <c r="C28" s="17" t="s">
        <v>86</v>
      </c>
      <c r="D28" s="8"/>
      <c r="E28" s="8"/>
      <c r="F28" s="8"/>
      <c r="G28" s="18">
        <v>397.5</v>
      </c>
      <c r="H28" s="10"/>
    </row>
    <row r="29" spans="2:8" ht="12.75">
      <c r="B29" s="7"/>
      <c r="C29" s="44" t="s">
        <v>150</v>
      </c>
      <c r="D29" s="8"/>
      <c r="E29" s="8"/>
      <c r="F29" s="8"/>
      <c r="G29" s="18">
        <v>240</v>
      </c>
      <c r="H29" s="10"/>
    </row>
    <row r="30" spans="2:13" ht="12.75">
      <c r="B30" s="7"/>
      <c r="C30" s="44" t="s">
        <v>142</v>
      </c>
      <c r="D30" s="8"/>
      <c r="E30" s="8"/>
      <c r="F30" s="8"/>
      <c r="G30" s="18">
        <f>150+100+280</f>
        <v>530</v>
      </c>
      <c r="H30" s="10"/>
      <c r="M30" s="1"/>
    </row>
    <row r="31" spans="2:8" ht="12.75">
      <c r="B31" s="7"/>
      <c r="C31" s="17" t="s">
        <v>147</v>
      </c>
      <c r="D31" s="8"/>
      <c r="E31" s="8"/>
      <c r="F31" s="8"/>
      <c r="G31" s="18">
        <f>631.12+250+55</f>
        <v>936.12</v>
      </c>
      <c r="H31" s="10"/>
    </row>
    <row r="32" spans="2:8" ht="12.75">
      <c r="B32" s="7"/>
      <c r="C32" s="17" t="s">
        <v>161</v>
      </c>
      <c r="D32" s="8"/>
      <c r="E32" s="8"/>
      <c r="F32" s="8"/>
      <c r="G32" s="18">
        <v>1800</v>
      </c>
      <c r="H32" s="10"/>
    </row>
    <row r="33" spans="2:12" ht="12.75">
      <c r="B33" s="7"/>
      <c r="C33" s="8" t="s">
        <v>162</v>
      </c>
      <c r="D33" s="8"/>
      <c r="E33" s="8"/>
      <c r="F33" s="8"/>
      <c r="G33" s="18">
        <v>991.02</v>
      </c>
      <c r="H33" s="10"/>
      <c r="L33" s="1"/>
    </row>
    <row r="34" spans="2:8" ht="12.75">
      <c r="B34" s="7"/>
      <c r="C34" s="8" t="s">
        <v>110</v>
      </c>
      <c r="D34" s="8"/>
      <c r="E34" s="8"/>
      <c r="F34" s="8"/>
      <c r="G34" s="18">
        <v>4166.5</v>
      </c>
      <c r="H34" s="10"/>
    </row>
    <row r="35" spans="2:8" ht="12.75">
      <c r="B35" s="7"/>
      <c r="C35" s="45" t="s">
        <v>151</v>
      </c>
      <c r="D35" s="8"/>
      <c r="E35" s="8"/>
      <c r="F35" s="8"/>
      <c r="G35" s="18">
        <v>319</v>
      </c>
      <c r="H35" s="10"/>
    </row>
    <row r="36" spans="2:8" ht="12.75">
      <c r="B36" s="7"/>
      <c r="C36" s="8" t="s">
        <v>126</v>
      </c>
      <c r="D36" s="8"/>
      <c r="E36" s="8"/>
      <c r="F36" s="8"/>
      <c r="G36" s="18">
        <v>465.85</v>
      </c>
      <c r="H36" s="10"/>
    </row>
    <row r="37" spans="2:23" ht="12.75">
      <c r="B37" s="7"/>
      <c r="C37" s="8" t="s">
        <v>132</v>
      </c>
      <c r="D37" s="8"/>
      <c r="E37" s="8"/>
      <c r="F37" s="8"/>
      <c r="G37" s="18">
        <v>1263.22</v>
      </c>
      <c r="H37" s="10"/>
      <c r="S37" s="1"/>
      <c r="W37" s="1"/>
    </row>
    <row r="38" spans="2:8" ht="12.75">
      <c r="B38" s="7"/>
      <c r="C38" s="17" t="s">
        <v>160</v>
      </c>
      <c r="D38" s="8"/>
      <c r="E38" s="8"/>
      <c r="F38" s="8"/>
      <c r="G38" s="18">
        <v>392.32</v>
      </c>
      <c r="H38" s="10"/>
    </row>
    <row r="39" spans="2:8" ht="12.75">
      <c r="B39" s="7"/>
      <c r="C39" s="8"/>
      <c r="D39" s="8"/>
      <c r="E39" s="8"/>
      <c r="F39" s="8"/>
      <c r="G39" s="18"/>
      <c r="H39" s="10"/>
    </row>
    <row r="40" spans="2:8" ht="12.75">
      <c r="B40" s="7"/>
      <c r="C40" s="8"/>
      <c r="D40" s="8"/>
      <c r="E40" s="8"/>
      <c r="F40" s="8"/>
      <c r="G40" s="18"/>
      <c r="H40" s="10"/>
    </row>
    <row r="41" spans="2:12" ht="12.75">
      <c r="B41" s="7"/>
      <c r="C41" s="8"/>
      <c r="D41" s="8"/>
      <c r="E41" s="8"/>
      <c r="F41" s="12" t="s">
        <v>11</v>
      </c>
      <c r="G41" s="25">
        <f>SUM(G22:G40)</f>
        <v>16481.88</v>
      </c>
      <c r="H41" s="26"/>
      <c r="I41" s="1"/>
      <c r="J41" s="29"/>
      <c r="K41" s="29"/>
      <c r="L41" s="28"/>
    </row>
    <row r="42" spans="2:12" ht="12.75">
      <c r="B42" s="7"/>
      <c r="C42" s="8"/>
      <c r="D42" s="8"/>
      <c r="E42" s="8"/>
      <c r="F42" s="8"/>
      <c r="G42" s="9"/>
      <c r="H42" s="10"/>
      <c r="J42" s="29"/>
      <c r="K42" s="29"/>
      <c r="L42" s="28"/>
    </row>
    <row r="43" spans="2:12" ht="12.75">
      <c r="B43" s="7" t="s">
        <v>171</v>
      </c>
      <c r="C43" s="8"/>
      <c r="D43" s="8"/>
      <c r="E43" s="8"/>
      <c r="F43" s="12" t="s">
        <v>11</v>
      </c>
      <c r="G43" s="25">
        <f>G19-G41</f>
        <v>-406.3100000000013</v>
      </c>
      <c r="H43" s="10"/>
      <c r="J43" s="29"/>
      <c r="K43" s="28"/>
      <c r="L43" s="28"/>
    </row>
    <row r="44" spans="2:12" ht="12.75">
      <c r="B44" s="24"/>
      <c r="C44" s="8"/>
      <c r="D44" s="8"/>
      <c r="E44" s="8"/>
      <c r="F44" s="12"/>
      <c r="G44" s="25"/>
      <c r="H44" s="10"/>
      <c r="J44" s="29"/>
      <c r="K44" s="28"/>
      <c r="L44" s="28"/>
    </row>
    <row r="45" spans="2:12" ht="12.75">
      <c r="B45" s="7"/>
      <c r="C45" s="8"/>
      <c r="D45" s="8"/>
      <c r="E45" s="8"/>
      <c r="F45" s="8"/>
      <c r="G45" s="9"/>
      <c r="H45" s="10"/>
      <c r="J45" s="29"/>
      <c r="K45" s="28"/>
      <c r="L45" s="28"/>
    </row>
    <row r="46" spans="2:12" ht="15">
      <c r="B46" s="50"/>
      <c r="C46" s="14"/>
      <c r="D46" s="14"/>
      <c r="E46" s="14"/>
      <c r="F46" s="14"/>
      <c r="G46" s="15"/>
      <c r="H46" s="16"/>
      <c r="J46" s="29"/>
      <c r="K46" s="28"/>
      <c r="L46" s="28"/>
    </row>
    <row r="47" spans="10:12" ht="12.75">
      <c r="J47" s="29"/>
      <c r="K47" s="28"/>
      <c r="L47" s="28"/>
    </row>
    <row r="48" spans="4:7" ht="12.75">
      <c r="D48" s="23" t="s">
        <v>64</v>
      </c>
      <c r="E48" s="23"/>
      <c r="G48" s="31"/>
    </row>
    <row r="49" spans="4:7" ht="12.75">
      <c r="D49" s="23" t="s">
        <v>167</v>
      </c>
      <c r="E49" s="23"/>
      <c r="G49" s="31"/>
    </row>
    <row r="50" spans="4:7" ht="12.75">
      <c r="D50" s="21"/>
      <c r="G50" s="31"/>
    </row>
    <row r="51" spans="1:18" ht="12.75">
      <c r="A51" s="28" t="s">
        <v>116</v>
      </c>
      <c r="D51" s="30"/>
      <c r="G51" s="40">
        <v>-998.52</v>
      </c>
      <c r="H51" s="40"/>
      <c r="L51" s="28"/>
      <c r="R51" s="41"/>
    </row>
    <row r="52" spans="1:18" ht="12.75">
      <c r="A52" t="s">
        <v>117</v>
      </c>
      <c r="D52" s="30"/>
      <c r="G52" s="40">
        <v>11549.74</v>
      </c>
      <c r="H52" s="40"/>
      <c r="R52" s="46"/>
    </row>
    <row r="53" spans="4:18" ht="12.75">
      <c r="D53" s="1"/>
      <c r="G53" s="41"/>
      <c r="H53" s="42">
        <f>G51+G52</f>
        <v>10551.22</v>
      </c>
      <c r="R53" s="40"/>
    </row>
    <row r="54" spans="4:18" ht="12.75">
      <c r="D54" s="22"/>
      <c r="G54" s="41"/>
      <c r="H54" s="40"/>
      <c r="R54" s="47"/>
    </row>
    <row r="55" spans="4:8" ht="12.75">
      <c r="D55" s="1"/>
      <c r="G55" s="41"/>
      <c r="H55" s="40"/>
    </row>
    <row r="56" spans="1:8" ht="12.75">
      <c r="A56" s="28" t="s">
        <v>118</v>
      </c>
      <c r="D56" s="1"/>
      <c r="G56" s="41"/>
      <c r="H56" s="40"/>
    </row>
    <row r="57" spans="4:8" ht="12.75">
      <c r="D57" s="1"/>
      <c r="G57" s="41"/>
      <c r="H57" s="40"/>
    </row>
    <row r="58" spans="1:8" ht="12.75">
      <c r="A58" s="28" t="s">
        <v>168</v>
      </c>
      <c r="D58" s="22"/>
      <c r="G58" s="41">
        <v>10957.53</v>
      </c>
      <c r="H58" s="40"/>
    </row>
    <row r="59" spans="1:8" ht="12.75">
      <c r="A59" s="28" t="s">
        <v>172</v>
      </c>
      <c r="D59" s="1"/>
      <c r="G59" s="41">
        <v>-406.31</v>
      </c>
      <c r="H59" s="40"/>
    </row>
    <row r="60" spans="4:8" ht="12.75">
      <c r="D60" s="1"/>
      <c r="G60" s="31"/>
      <c r="H60" s="42">
        <f>G58+G59</f>
        <v>10551.220000000001</v>
      </c>
    </row>
    <row r="61" ht="12.75">
      <c r="G61" s="31"/>
    </row>
    <row r="62" ht="12.75">
      <c r="G62" s="31"/>
    </row>
    <row r="63" spans="1:7" ht="12.75">
      <c r="A63" s="1"/>
      <c r="B63" s="28"/>
      <c r="C63" s="28"/>
      <c r="G63" s="31"/>
    </row>
    <row r="64" spans="1:3" ht="12.75">
      <c r="A64" s="29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9"/>
      <c r="B73" s="28"/>
      <c r="C73" s="28"/>
    </row>
    <row r="74" spans="1:3" ht="12.75">
      <c r="A74" s="29"/>
      <c r="B74" s="23"/>
      <c r="C74" s="28"/>
    </row>
    <row r="75" ht="12.75">
      <c r="A75" s="22"/>
    </row>
  </sheetData>
  <sheetProtection/>
  <mergeCells count="2">
    <mergeCell ref="C4:G4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PageLayoutView="0" workbookViewId="0" topLeftCell="A4">
      <selection activeCell="M21" sqref="M21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2.57421875" style="1" customWidth="1"/>
    <col min="8" max="8" width="10.140625" style="0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1" t="s">
        <v>165</v>
      </c>
      <c r="D4" s="52"/>
      <c r="E4" s="52"/>
      <c r="F4" s="52"/>
      <c r="G4" s="52"/>
      <c r="H4" s="10"/>
    </row>
    <row r="5" spans="2:8" ht="12.75">
      <c r="B5" s="7"/>
      <c r="C5" s="51" t="s">
        <v>155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21" ht="12.75">
      <c r="B7" s="24" t="s">
        <v>2</v>
      </c>
      <c r="C7" s="8"/>
      <c r="D7" s="8"/>
      <c r="E7" s="8"/>
      <c r="F7" s="8"/>
      <c r="G7" s="11" t="s">
        <v>11</v>
      </c>
      <c r="H7" s="10"/>
      <c r="M7" s="48"/>
      <c r="N7" s="48"/>
      <c r="O7" s="48"/>
      <c r="P7" s="48"/>
      <c r="Q7" s="48"/>
      <c r="R7" s="48"/>
      <c r="S7" s="48"/>
      <c r="T7" s="48"/>
      <c r="U7" s="48"/>
    </row>
    <row r="8" spans="2:21" ht="12.75">
      <c r="B8" s="7"/>
      <c r="C8" s="8" t="s">
        <v>3</v>
      </c>
      <c r="D8" s="8"/>
      <c r="E8" s="8"/>
      <c r="F8" s="8"/>
      <c r="G8" s="18">
        <f>8805-G9</f>
        <v>7836</v>
      </c>
      <c r="H8" s="10"/>
      <c r="M8" s="48"/>
      <c r="N8" s="48"/>
      <c r="O8" s="48"/>
      <c r="P8" s="48"/>
      <c r="Q8" s="48"/>
      <c r="R8" s="48"/>
      <c r="S8" s="48"/>
      <c r="T8" s="48"/>
      <c r="U8" s="48"/>
    </row>
    <row r="9" spans="2:8" ht="12.75">
      <c r="B9" s="7"/>
      <c r="C9" s="8" t="s">
        <v>156</v>
      </c>
      <c r="D9" s="8"/>
      <c r="E9" s="8"/>
      <c r="F9" s="8"/>
      <c r="G9" s="18">
        <v>969</v>
      </c>
      <c r="H9" s="10"/>
    </row>
    <row r="10" spans="2:8" ht="12.75">
      <c r="B10" s="7"/>
      <c r="C10" s="8" t="s">
        <v>4</v>
      </c>
      <c r="D10" s="8"/>
      <c r="E10" s="8"/>
      <c r="F10" s="8"/>
      <c r="G10" s="18">
        <v>7.16</v>
      </c>
      <c r="H10" s="10"/>
    </row>
    <row r="11" spans="2:8" ht="12.75">
      <c r="B11" s="7"/>
      <c r="C11" s="8" t="s">
        <v>5</v>
      </c>
      <c r="D11" s="8"/>
      <c r="E11" s="8"/>
      <c r="F11" s="8"/>
      <c r="G11" s="18">
        <v>340</v>
      </c>
      <c r="H11" s="10"/>
    </row>
    <row r="12" spans="2:21" ht="12.75">
      <c r="B12" s="7"/>
      <c r="C12" s="8" t="s">
        <v>6</v>
      </c>
      <c r="D12" s="8"/>
      <c r="E12" s="8"/>
      <c r="F12" s="8"/>
      <c r="G12" s="18">
        <v>0</v>
      </c>
      <c r="H12" s="10"/>
      <c r="M12" s="49"/>
      <c r="N12" s="49"/>
      <c r="O12" s="49"/>
      <c r="P12" s="49"/>
      <c r="Q12" s="49"/>
      <c r="R12" s="49"/>
      <c r="S12" s="49"/>
      <c r="T12" s="49"/>
      <c r="U12" s="49"/>
    </row>
    <row r="13" spans="2:8" ht="12.75">
      <c r="B13" s="7"/>
      <c r="C13" s="8" t="s">
        <v>7</v>
      </c>
      <c r="D13" s="8"/>
      <c r="E13" s="8"/>
      <c r="F13" s="8"/>
      <c r="G13" s="18">
        <v>792</v>
      </c>
      <c r="H13" s="10"/>
    </row>
    <row r="14" spans="2:8" ht="12.75">
      <c r="B14" s="7"/>
      <c r="C14" s="17" t="s">
        <v>17</v>
      </c>
      <c r="D14" s="8"/>
      <c r="E14" s="8"/>
      <c r="F14" s="8"/>
      <c r="G14" s="18">
        <v>750</v>
      </c>
      <c r="H14" s="10"/>
    </row>
    <row r="15" spans="2:8" ht="12.75">
      <c r="B15" s="7"/>
      <c r="C15" s="17" t="s">
        <v>110</v>
      </c>
      <c r="D15" s="8"/>
      <c r="E15" s="8"/>
      <c r="F15" s="8"/>
      <c r="G15" s="18">
        <v>4040</v>
      </c>
      <c r="H15" s="10"/>
    </row>
    <row r="16" spans="2:11" ht="12.75">
      <c r="B16" s="7"/>
      <c r="C16" s="43" t="s">
        <v>163</v>
      </c>
      <c r="D16" s="8"/>
      <c r="E16" s="8"/>
      <c r="F16" s="8"/>
      <c r="G16" s="18">
        <v>312.65</v>
      </c>
      <c r="H16" s="10"/>
      <c r="K16" s="1"/>
    </row>
    <row r="17" spans="2:8" ht="12.75">
      <c r="B17" s="7"/>
      <c r="C17" s="8"/>
      <c r="D17" s="8"/>
      <c r="E17" s="8"/>
      <c r="F17" s="8"/>
      <c r="G17" s="18"/>
      <c r="H17" s="10"/>
    </row>
    <row r="18" spans="2:8" ht="12.75">
      <c r="B18" s="7"/>
      <c r="C18" s="17"/>
      <c r="D18" s="8"/>
      <c r="E18" s="8"/>
      <c r="F18" s="8"/>
      <c r="G18" s="18"/>
      <c r="H18" s="10"/>
    </row>
    <row r="19" spans="2:11" ht="12.75">
      <c r="B19" s="7"/>
      <c r="C19" s="8"/>
      <c r="D19" s="8"/>
      <c r="E19" s="8"/>
      <c r="F19" s="12" t="s">
        <v>11</v>
      </c>
      <c r="G19" s="25">
        <f>SUM(G8:G18)</f>
        <v>15046.81</v>
      </c>
      <c r="H19" s="10"/>
      <c r="I19" s="1"/>
      <c r="K19" s="1"/>
    </row>
    <row r="20" spans="2:8" ht="12.75">
      <c r="B20" s="7"/>
      <c r="C20" s="8"/>
      <c r="D20" s="8"/>
      <c r="E20" s="8"/>
      <c r="F20" s="8"/>
      <c r="G20" s="9"/>
      <c r="H20" s="10"/>
    </row>
    <row r="21" spans="2:11" ht="12.75">
      <c r="B21" s="24" t="s">
        <v>12</v>
      </c>
      <c r="C21" s="8"/>
      <c r="D21" s="8"/>
      <c r="E21" s="8"/>
      <c r="F21" s="8"/>
      <c r="G21" s="9"/>
      <c r="H21" s="10"/>
      <c r="K21" s="1"/>
    </row>
    <row r="22" spans="2:8" ht="12.75">
      <c r="B22" s="24"/>
      <c r="C22" s="8" t="s">
        <v>127</v>
      </c>
      <c r="D22" s="8"/>
      <c r="E22" s="8"/>
      <c r="F22" s="8"/>
      <c r="G22" s="18">
        <v>3590.11</v>
      </c>
      <c r="H22" s="10"/>
    </row>
    <row r="23" spans="2:8" ht="12.75">
      <c r="B23" s="24"/>
      <c r="C23" s="8" t="s">
        <v>164</v>
      </c>
      <c r="D23" s="8"/>
      <c r="E23" s="8"/>
      <c r="F23" s="8"/>
      <c r="G23" s="18">
        <v>600</v>
      </c>
      <c r="H23" s="10"/>
    </row>
    <row r="24" spans="2:11" ht="12.75">
      <c r="B24" s="7"/>
      <c r="C24" s="8" t="s">
        <v>124</v>
      </c>
      <c r="D24" s="8"/>
      <c r="E24" s="8"/>
      <c r="F24" s="8"/>
      <c r="G24" s="18">
        <v>282.73</v>
      </c>
      <c r="H24" s="10"/>
      <c r="K24" s="1"/>
    </row>
    <row r="25" spans="2:8" ht="12.75">
      <c r="B25" s="7"/>
      <c r="C25" s="8" t="s">
        <v>129</v>
      </c>
      <c r="D25" s="8"/>
      <c r="E25" s="8"/>
      <c r="F25" s="8"/>
      <c r="G25" s="18">
        <v>116.9</v>
      </c>
      <c r="H25" s="10"/>
    </row>
    <row r="26" spans="2:8" ht="12.75">
      <c r="B26" s="7"/>
      <c r="C26" s="8" t="s">
        <v>125</v>
      </c>
      <c r="D26" s="8"/>
      <c r="E26" s="8"/>
      <c r="F26" s="8"/>
      <c r="G26" s="18">
        <v>21.64</v>
      </c>
      <c r="H26" s="10"/>
    </row>
    <row r="27" spans="2:8" ht="12.75">
      <c r="B27" s="7"/>
      <c r="C27" s="8" t="s">
        <v>130</v>
      </c>
      <c r="D27" s="8"/>
      <c r="E27" s="8"/>
      <c r="F27" s="8"/>
      <c r="G27" s="18">
        <v>255.47</v>
      </c>
      <c r="H27" s="10"/>
    </row>
    <row r="28" spans="2:8" ht="12.75">
      <c r="B28" s="7"/>
      <c r="C28" s="17" t="s">
        <v>86</v>
      </c>
      <c r="D28" s="8"/>
      <c r="E28" s="8"/>
      <c r="F28" s="8"/>
      <c r="G28" s="18">
        <v>517.98</v>
      </c>
      <c r="H28" s="10"/>
    </row>
    <row r="29" spans="2:8" ht="12.75">
      <c r="B29" s="7"/>
      <c r="C29" s="44" t="s">
        <v>150</v>
      </c>
      <c r="D29" s="8"/>
      <c r="E29" s="8"/>
      <c r="F29" s="8"/>
      <c r="G29" s="18">
        <v>240</v>
      </c>
      <c r="H29" s="10"/>
    </row>
    <row r="30" spans="2:13" ht="12.75">
      <c r="B30" s="7"/>
      <c r="C30" s="44" t="s">
        <v>142</v>
      </c>
      <c r="D30" s="8"/>
      <c r="E30" s="8"/>
      <c r="F30" s="8"/>
      <c r="G30" s="18">
        <v>248.74</v>
      </c>
      <c r="H30" s="10"/>
      <c r="M30" s="1"/>
    </row>
    <row r="31" spans="2:8" ht="12.75">
      <c r="B31" s="7"/>
      <c r="C31" s="17" t="s">
        <v>147</v>
      </c>
      <c r="D31" s="8"/>
      <c r="E31" s="8"/>
      <c r="F31" s="8"/>
      <c r="G31" s="18">
        <v>0</v>
      </c>
      <c r="H31" s="10"/>
    </row>
    <row r="32" spans="2:8" ht="12.75">
      <c r="B32" s="7"/>
      <c r="C32" s="17" t="s">
        <v>161</v>
      </c>
      <c r="D32" s="8"/>
      <c r="E32" s="8"/>
      <c r="F32" s="8"/>
      <c r="G32" s="18">
        <v>1800</v>
      </c>
      <c r="H32" s="10"/>
    </row>
    <row r="33" spans="2:8" ht="12.75">
      <c r="B33" s="7"/>
      <c r="C33" s="8" t="s">
        <v>162</v>
      </c>
      <c r="D33" s="8"/>
      <c r="E33" s="8"/>
      <c r="F33" s="8"/>
      <c r="G33" s="18">
        <f>508.86+600</f>
        <v>1108.8600000000001</v>
      </c>
      <c r="H33" s="10"/>
    </row>
    <row r="34" spans="2:8" ht="12.75">
      <c r="B34" s="7"/>
      <c r="C34" s="8" t="s">
        <v>110</v>
      </c>
      <c r="D34" s="8"/>
      <c r="E34" s="8"/>
      <c r="F34" s="8"/>
      <c r="G34" s="18">
        <v>4285</v>
      </c>
      <c r="H34" s="10"/>
    </row>
    <row r="35" spans="2:8" ht="12.75">
      <c r="B35" s="7"/>
      <c r="C35" s="45" t="s">
        <v>151</v>
      </c>
      <c r="D35" s="8"/>
      <c r="E35" s="8"/>
      <c r="F35" s="8"/>
      <c r="G35" s="18">
        <v>599</v>
      </c>
      <c r="H35" s="10"/>
    </row>
    <row r="36" spans="2:8" ht="12.75">
      <c r="B36" s="7"/>
      <c r="C36" s="8" t="s">
        <v>126</v>
      </c>
      <c r="D36" s="8"/>
      <c r="E36" s="8"/>
      <c r="F36" s="8"/>
      <c r="G36" s="18">
        <v>329.91</v>
      </c>
      <c r="H36" s="10"/>
    </row>
    <row r="37" spans="2:23" ht="12.75">
      <c r="B37" s="7"/>
      <c r="C37" s="8" t="s">
        <v>132</v>
      </c>
      <c r="D37" s="8"/>
      <c r="E37" s="8"/>
      <c r="F37" s="8"/>
      <c r="G37" s="18">
        <v>947.24</v>
      </c>
      <c r="H37" s="10"/>
      <c r="S37" s="1"/>
      <c r="W37" s="1"/>
    </row>
    <row r="38" spans="2:8" ht="12.75">
      <c r="B38" s="7"/>
      <c r="C38" s="17" t="s">
        <v>160</v>
      </c>
      <c r="D38" s="8"/>
      <c r="E38" s="8"/>
      <c r="F38" s="8"/>
      <c r="G38" s="18">
        <v>65.46</v>
      </c>
      <c r="H38" s="10"/>
    </row>
    <row r="39" spans="2:11" ht="12.75">
      <c r="B39" s="7"/>
      <c r="C39" s="8"/>
      <c r="D39" s="8"/>
      <c r="E39" s="8"/>
      <c r="F39" s="8"/>
      <c r="G39" s="18"/>
      <c r="H39" s="10"/>
      <c r="K39" s="1"/>
    </row>
    <row r="40" spans="2:8" ht="12.75">
      <c r="B40" s="7"/>
      <c r="C40" s="8"/>
      <c r="D40" s="8"/>
      <c r="E40" s="8"/>
      <c r="F40" s="8"/>
      <c r="G40" s="18"/>
      <c r="H40" s="10"/>
    </row>
    <row r="41" spans="2:12" ht="12.75">
      <c r="B41" s="7"/>
      <c r="C41" s="8"/>
      <c r="D41" s="8"/>
      <c r="E41" s="8"/>
      <c r="F41" s="12" t="s">
        <v>11</v>
      </c>
      <c r="G41" s="25">
        <f>SUM(G22:G40)</f>
        <v>15009.039999999999</v>
      </c>
      <c r="H41" s="26"/>
      <c r="I41" s="1"/>
      <c r="J41" s="29"/>
      <c r="K41" s="29"/>
      <c r="L41" s="28"/>
    </row>
    <row r="42" spans="2:12" ht="12.75">
      <c r="B42" s="7"/>
      <c r="C42" s="8"/>
      <c r="D42" s="8"/>
      <c r="E42" s="8"/>
      <c r="F42" s="8"/>
      <c r="G42" s="9"/>
      <c r="H42" s="10"/>
      <c r="J42" s="29"/>
      <c r="K42" s="29"/>
      <c r="L42" s="28"/>
    </row>
    <row r="43" spans="2:12" ht="12.75">
      <c r="B43" s="7"/>
      <c r="C43" s="8"/>
      <c r="D43" s="8"/>
      <c r="E43" s="8"/>
      <c r="F43" s="12" t="s">
        <v>11</v>
      </c>
      <c r="G43" s="25">
        <f>G19-G41</f>
        <v>37.77000000000044</v>
      </c>
      <c r="H43" s="10"/>
      <c r="J43" s="29"/>
      <c r="K43" s="28"/>
      <c r="L43" s="28"/>
    </row>
    <row r="44" spans="2:12" ht="12.75">
      <c r="B44" s="24" t="s">
        <v>58</v>
      </c>
      <c r="C44" s="8"/>
      <c r="D44" s="8"/>
      <c r="E44" s="8"/>
      <c r="F44" s="12"/>
      <c r="G44" s="25"/>
      <c r="H44" s="10"/>
      <c r="J44" s="29"/>
      <c r="K44" s="28"/>
      <c r="L44" s="28"/>
    </row>
    <row r="45" spans="2:12" ht="12.75">
      <c r="B45" s="7"/>
      <c r="C45" s="8"/>
      <c r="D45" s="8"/>
      <c r="E45" s="8"/>
      <c r="F45" s="8"/>
      <c r="G45" s="9"/>
      <c r="H45" s="10"/>
      <c r="J45" s="29"/>
      <c r="K45" s="28"/>
      <c r="L45" s="28"/>
    </row>
    <row r="46" spans="2:12" ht="15">
      <c r="B46" s="50"/>
      <c r="C46" s="14"/>
      <c r="D46" s="14"/>
      <c r="E46" s="14"/>
      <c r="F46" s="14"/>
      <c r="G46" s="15"/>
      <c r="H46" s="16"/>
      <c r="J46" s="29"/>
      <c r="K46" s="28"/>
      <c r="L46" s="28"/>
    </row>
    <row r="47" spans="10:12" ht="12.75">
      <c r="J47" s="29"/>
      <c r="K47" s="28"/>
      <c r="L47" s="28"/>
    </row>
    <row r="48" spans="4:7" ht="12.75">
      <c r="D48" s="23" t="s">
        <v>64</v>
      </c>
      <c r="E48" s="23"/>
      <c r="G48" s="31"/>
    </row>
    <row r="49" spans="4:7" ht="12.75">
      <c r="D49" s="23" t="s">
        <v>157</v>
      </c>
      <c r="E49" s="23"/>
      <c r="G49" s="31"/>
    </row>
    <row r="50" spans="4:7" ht="12.75">
      <c r="D50" s="21"/>
      <c r="G50" s="31"/>
    </row>
    <row r="51" spans="4:18" ht="12.75">
      <c r="D51" s="1"/>
      <c r="G51" s="40">
        <v>-1076.02</v>
      </c>
      <c r="H51" s="40"/>
      <c r="L51" s="28"/>
      <c r="R51" s="41"/>
    </row>
    <row r="52" spans="1:18" ht="12.75">
      <c r="A52" s="28" t="s">
        <v>116</v>
      </c>
      <c r="D52" s="30"/>
      <c r="G52" s="40">
        <v>12033.55</v>
      </c>
      <c r="H52" s="40"/>
      <c r="R52" s="46"/>
    </row>
    <row r="53" spans="1:18" ht="12.75">
      <c r="A53" t="s">
        <v>117</v>
      </c>
      <c r="D53" s="30"/>
      <c r="G53" s="41"/>
      <c r="H53" s="42">
        <f>G51+G52</f>
        <v>10957.529999999999</v>
      </c>
      <c r="R53" s="40"/>
    </row>
    <row r="54" spans="4:18" ht="12.75">
      <c r="D54" s="1"/>
      <c r="G54" s="41"/>
      <c r="H54" s="40"/>
      <c r="R54" s="47"/>
    </row>
    <row r="55" spans="4:8" ht="12.75">
      <c r="D55" s="22"/>
      <c r="G55" s="41"/>
      <c r="H55" s="40"/>
    </row>
    <row r="56" spans="4:8" ht="12.75">
      <c r="D56" s="1"/>
      <c r="G56" s="41"/>
      <c r="H56" s="40"/>
    </row>
    <row r="57" spans="1:8" ht="12.75">
      <c r="A57" s="28" t="s">
        <v>118</v>
      </c>
      <c r="D57" s="1"/>
      <c r="G57" s="41"/>
      <c r="H57" s="40"/>
    </row>
    <row r="58" spans="4:8" ht="12.75">
      <c r="D58" s="1"/>
      <c r="G58" s="41">
        <v>10919.76</v>
      </c>
      <c r="H58" s="40"/>
    </row>
    <row r="59" spans="1:8" ht="12.75">
      <c r="A59" s="28" t="s">
        <v>158</v>
      </c>
      <c r="D59" s="22"/>
      <c r="G59" s="41">
        <v>37.77</v>
      </c>
      <c r="H59" s="40"/>
    </row>
    <row r="60" spans="1:8" ht="12.75">
      <c r="A60" s="28" t="s">
        <v>159</v>
      </c>
      <c r="D60" s="1"/>
      <c r="G60" s="31"/>
      <c r="H60" s="42">
        <f>G58+G59</f>
        <v>10957.53</v>
      </c>
    </row>
    <row r="61" spans="4:7" ht="12.75">
      <c r="D61" s="1"/>
      <c r="G61" s="31"/>
    </row>
    <row r="62" ht="12.75">
      <c r="G62" s="31"/>
    </row>
    <row r="63" ht="12.75">
      <c r="G63" s="31"/>
    </row>
    <row r="64" spans="1:3" ht="12.75">
      <c r="A64" s="1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9"/>
      <c r="B73" s="28"/>
      <c r="C73" s="28"/>
    </row>
    <row r="74" spans="1:3" ht="12.75">
      <c r="A74" s="29"/>
      <c r="B74" s="28"/>
      <c r="C74" s="28"/>
    </row>
    <row r="75" spans="1:3" ht="12.75">
      <c r="A75" s="29"/>
      <c r="B75" s="23"/>
      <c r="C75" s="28"/>
    </row>
    <row r="76" ht="12.75">
      <c r="A76" s="22"/>
    </row>
  </sheetData>
  <sheetProtection/>
  <mergeCells count="2">
    <mergeCell ref="C4:G4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7">
      <selection activeCell="E63" sqref="E63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2.57421875" style="1" customWidth="1"/>
    <col min="8" max="8" width="10.140625" style="0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136</v>
      </c>
      <c r="D4" s="54"/>
      <c r="E4" s="54"/>
      <c r="F4" s="54"/>
      <c r="G4" s="54"/>
      <c r="H4" s="10"/>
    </row>
    <row r="5" spans="2:8" ht="12.75">
      <c r="B5" s="7"/>
      <c r="C5" s="51" t="s">
        <v>148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8805</v>
      </c>
      <c r="H8" s="10"/>
    </row>
    <row r="9" spans="2:8" ht="12.75">
      <c r="B9" s="7"/>
      <c r="C9" s="8" t="s">
        <v>4</v>
      </c>
      <c r="D9" s="8"/>
      <c r="E9" s="8"/>
      <c r="F9" s="8"/>
      <c r="G9" s="18">
        <v>7.17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340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80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845.55</v>
      </c>
      <c r="H12" s="10"/>
    </row>
    <row r="13" spans="2:8" ht="12.75">
      <c r="B13" s="7"/>
      <c r="C13" s="17" t="s">
        <v>17</v>
      </c>
      <c r="D13" s="8"/>
      <c r="E13" s="8"/>
      <c r="F13" s="8"/>
      <c r="G13" s="18">
        <v>461</v>
      </c>
      <c r="H13" s="10"/>
    </row>
    <row r="14" spans="2:8" ht="12.75">
      <c r="B14" s="7"/>
      <c r="C14" s="17" t="s">
        <v>110</v>
      </c>
      <c r="D14" s="8"/>
      <c r="E14" s="8"/>
      <c r="F14" s="8"/>
      <c r="G14" s="18">
        <v>4040</v>
      </c>
      <c r="H14" s="10"/>
    </row>
    <row r="15" spans="2:8" ht="12.75">
      <c r="B15" s="7"/>
      <c r="C15" s="43" t="s">
        <v>149</v>
      </c>
      <c r="D15" s="8"/>
      <c r="E15" s="8"/>
      <c r="F15" s="8"/>
      <c r="G15" s="18">
        <v>467.32</v>
      </c>
      <c r="H15" s="10"/>
    </row>
    <row r="16" spans="2:8" ht="12.75">
      <c r="B16" s="7"/>
      <c r="C16" s="8"/>
      <c r="D16" s="8"/>
      <c r="E16" s="8"/>
      <c r="F16" s="8"/>
      <c r="G16" s="18"/>
      <c r="H16" s="10"/>
    </row>
    <row r="17" spans="2:8" ht="12.75">
      <c r="B17" s="7"/>
      <c r="C17" s="17"/>
      <c r="D17" s="8"/>
      <c r="E17" s="8"/>
      <c r="F17" s="8"/>
      <c r="G17" s="18"/>
      <c r="H17" s="10"/>
    </row>
    <row r="18" spans="2:11" ht="12.75">
      <c r="B18" s="7"/>
      <c r="C18" s="8"/>
      <c r="D18" s="8"/>
      <c r="E18" s="8"/>
      <c r="F18" s="12" t="s">
        <v>11</v>
      </c>
      <c r="G18" s="25">
        <f>SUM(G8:G17)</f>
        <v>15046.039999999999</v>
      </c>
      <c r="H18" s="10"/>
      <c r="I18" s="1"/>
      <c r="K18" s="1"/>
    </row>
    <row r="19" spans="2:8" ht="12.75">
      <c r="B19" s="7"/>
      <c r="C19" s="8"/>
      <c r="D19" s="8"/>
      <c r="E19" s="8"/>
      <c r="F19" s="8"/>
      <c r="G19" s="9"/>
      <c r="H19" s="10"/>
    </row>
    <row r="20" spans="2:8" ht="12.75">
      <c r="B20" s="24" t="s">
        <v>12</v>
      </c>
      <c r="C20" s="8"/>
      <c r="D20" s="8"/>
      <c r="E20" s="8"/>
      <c r="F20" s="8"/>
      <c r="G20" s="9"/>
      <c r="H20" s="10"/>
    </row>
    <row r="21" spans="2:8" ht="12.75">
      <c r="B21" s="24"/>
      <c r="C21" s="8" t="s">
        <v>127</v>
      </c>
      <c r="D21" s="8"/>
      <c r="E21" s="8"/>
      <c r="F21" s="8"/>
      <c r="G21" s="18">
        <v>3233.9</v>
      </c>
      <c r="H21" s="10"/>
    </row>
    <row r="22" spans="2:8" ht="12.75">
      <c r="B22" s="7"/>
      <c r="C22" s="8" t="s">
        <v>128</v>
      </c>
      <c r="D22" s="8"/>
      <c r="E22" s="8"/>
      <c r="F22" s="8"/>
      <c r="G22" s="18">
        <v>600</v>
      </c>
      <c r="H22" s="10"/>
    </row>
    <row r="23" spans="2:8" ht="12.75">
      <c r="B23" s="7"/>
      <c r="C23" s="8" t="s">
        <v>124</v>
      </c>
      <c r="D23" s="8"/>
      <c r="E23" s="8"/>
      <c r="F23" s="8"/>
      <c r="G23" s="18">
        <f>32.7+181.59</f>
        <v>214.29000000000002</v>
      </c>
      <c r="H23" s="10"/>
    </row>
    <row r="24" spans="2:8" ht="12.75">
      <c r="B24" s="7"/>
      <c r="C24" s="8" t="s">
        <v>129</v>
      </c>
      <c r="D24" s="8"/>
      <c r="E24" s="8"/>
      <c r="F24" s="8"/>
      <c r="G24" s="18">
        <v>93.39</v>
      </c>
      <c r="H24" s="10"/>
    </row>
    <row r="25" spans="2:8" ht="12.75">
      <c r="B25" s="7"/>
      <c r="C25" s="8" t="s">
        <v>125</v>
      </c>
      <c r="D25" s="8"/>
      <c r="E25" s="8"/>
      <c r="F25" s="8"/>
      <c r="G25" s="18">
        <v>27.1</v>
      </c>
      <c r="H25" s="10"/>
    </row>
    <row r="26" spans="2:8" ht="12.75">
      <c r="B26" s="7"/>
      <c r="C26" s="8" t="s">
        <v>130</v>
      </c>
      <c r="D26" s="8"/>
      <c r="E26" s="8"/>
      <c r="F26" s="8"/>
      <c r="G26" s="18">
        <f>127+84.84</f>
        <v>211.84</v>
      </c>
      <c r="H26" s="10"/>
    </row>
    <row r="27" spans="2:8" ht="12.75">
      <c r="B27" s="7"/>
      <c r="C27" s="17" t="s">
        <v>86</v>
      </c>
      <c r="D27" s="8"/>
      <c r="E27" s="8"/>
      <c r="F27" s="8"/>
      <c r="G27" s="18">
        <v>516.2</v>
      </c>
      <c r="H27" s="10"/>
    </row>
    <row r="28" spans="2:8" ht="12.75">
      <c r="B28" s="7"/>
      <c r="C28" s="44" t="s">
        <v>150</v>
      </c>
      <c r="D28" s="8"/>
      <c r="E28" s="8"/>
      <c r="F28" s="8"/>
      <c r="G28" s="18">
        <v>240</v>
      </c>
      <c r="H28" s="10"/>
    </row>
    <row r="29" spans="2:8" ht="12.75">
      <c r="B29" s="7"/>
      <c r="C29" s="44" t="s">
        <v>142</v>
      </c>
      <c r="D29" s="8"/>
      <c r="E29" s="8"/>
      <c r="F29" s="8"/>
      <c r="G29" s="18">
        <v>80</v>
      </c>
      <c r="H29" s="10"/>
    </row>
    <row r="30" spans="2:8" ht="12.75">
      <c r="B30" s="7"/>
      <c r="C30" s="17" t="s">
        <v>147</v>
      </c>
      <c r="D30" s="8"/>
      <c r="E30" s="8"/>
      <c r="F30" s="8"/>
      <c r="G30" s="18">
        <v>740</v>
      </c>
      <c r="H30" s="10"/>
    </row>
    <row r="31" spans="2:8" ht="12.75">
      <c r="B31" s="7"/>
      <c r="C31" s="17" t="s">
        <v>137</v>
      </c>
      <c r="D31" s="8"/>
      <c r="E31" s="8"/>
      <c r="F31" s="8"/>
      <c r="G31" s="18">
        <v>1800</v>
      </c>
      <c r="H31" s="10"/>
    </row>
    <row r="32" spans="2:8" ht="12.75">
      <c r="B32" s="7"/>
      <c r="C32" s="8" t="s">
        <v>143</v>
      </c>
      <c r="D32" s="8"/>
      <c r="E32" s="8"/>
      <c r="F32" s="8"/>
      <c r="G32" s="18">
        <f>310.03+150</f>
        <v>460.03</v>
      </c>
      <c r="H32" s="10"/>
    </row>
    <row r="33" spans="2:8" ht="12.75">
      <c r="B33" s="7"/>
      <c r="C33" s="8" t="s">
        <v>110</v>
      </c>
      <c r="D33" s="8"/>
      <c r="E33" s="8"/>
      <c r="F33" s="8"/>
      <c r="G33" s="18">
        <v>4443.5</v>
      </c>
      <c r="H33" s="10"/>
    </row>
    <row r="34" spans="2:8" ht="12.75">
      <c r="B34" s="7"/>
      <c r="C34" s="45" t="s">
        <v>151</v>
      </c>
      <c r="D34" s="8"/>
      <c r="E34" s="8"/>
      <c r="F34" s="8"/>
      <c r="G34" s="18">
        <v>310.5</v>
      </c>
      <c r="H34" s="10"/>
    </row>
    <row r="35" spans="2:8" ht="12.75">
      <c r="B35" s="7"/>
      <c r="C35" s="8" t="s">
        <v>126</v>
      </c>
      <c r="D35" s="8"/>
      <c r="E35" s="8"/>
      <c r="F35" s="8"/>
      <c r="G35" s="18">
        <v>279.32</v>
      </c>
      <c r="H35" s="10"/>
    </row>
    <row r="36" spans="2:8" ht="12.75">
      <c r="B36" s="7"/>
      <c r="C36" s="8" t="s">
        <v>132</v>
      </c>
      <c r="D36" s="8"/>
      <c r="E36" s="8"/>
      <c r="F36" s="8"/>
      <c r="G36" s="18">
        <f>328.34+90+100+461+9+60</f>
        <v>1048.34</v>
      </c>
      <c r="H36" s="10"/>
    </row>
    <row r="37" spans="2:8" ht="12.75">
      <c r="B37" s="7"/>
      <c r="D37" s="8"/>
      <c r="E37" s="8"/>
      <c r="F37" s="8"/>
      <c r="G37" s="18"/>
      <c r="H37" s="10"/>
    </row>
    <row r="38" spans="2:8" ht="12.75">
      <c r="B38" s="7"/>
      <c r="C38" s="8"/>
      <c r="D38" s="8"/>
      <c r="E38" s="8"/>
      <c r="F38" s="8"/>
      <c r="G38" s="18"/>
      <c r="H38" s="10"/>
    </row>
    <row r="39" spans="2:12" ht="12.75">
      <c r="B39" s="7"/>
      <c r="C39" s="8"/>
      <c r="D39" s="8"/>
      <c r="E39" s="8"/>
      <c r="F39" s="8"/>
      <c r="G39" s="18"/>
      <c r="H39" s="26"/>
      <c r="I39" s="1"/>
      <c r="J39" s="29"/>
      <c r="K39" s="29"/>
      <c r="L39" s="28"/>
    </row>
    <row r="40" spans="2:12" ht="12.75">
      <c r="B40" s="7"/>
      <c r="C40" s="8"/>
      <c r="D40" s="8"/>
      <c r="E40" s="8"/>
      <c r="F40" s="12" t="s">
        <v>11</v>
      </c>
      <c r="G40" s="25">
        <f>SUM(G21:G39)</f>
        <v>14298.41</v>
      </c>
      <c r="H40" s="10"/>
      <c r="J40" s="29"/>
      <c r="K40" s="29"/>
      <c r="L40" s="28"/>
    </row>
    <row r="41" spans="2:12" ht="12.75">
      <c r="B41" s="7"/>
      <c r="C41" s="8"/>
      <c r="D41" s="8"/>
      <c r="E41" s="8"/>
      <c r="F41" s="8"/>
      <c r="G41" s="9"/>
      <c r="H41" s="10"/>
      <c r="J41" s="29"/>
      <c r="K41" s="28"/>
      <c r="L41" s="28"/>
    </row>
    <row r="42" spans="2:12" ht="12.75">
      <c r="B42" s="24" t="s">
        <v>58</v>
      </c>
      <c r="C42" s="8"/>
      <c r="D42" s="8"/>
      <c r="E42" s="8"/>
      <c r="F42" s="12" t="s">
        <v>11</v>
      </c>
      <c r="G42" s="25">
        <f>G18-G40</f>
        <v>747.6299999999992</v>
      </c>
      <c r="H42" s="10"/>
      <c r="J42" s="29"/>
      <c r="K42" s="28"/>
      <c r="L42" s="28"/>
    </row>
    <row r="43" spans="2:12" ht="12.75">
      <c r="B43" s="7"/>
      <c r="C43" s="8"/>
      <c r="D43" s="8"/>
      <c r="E43" s="8"/>
      <c r="F43" s="12"/>
      <c r="G43" s="25"/>
      <c r="H43" s="10"/>
      <c r="J43" s="29"/>
      <c r="K43" s="28"/>
      <c r="L43" s="28"/>
    </row>
    <row r="44" spans="2:12" ht="15">
      <c r="B44" s="19"/>
      <c r="C44" s="8"/>
      <c r="D44" s="8"/>
      <c r="E44" s="8"/>
      <c r="F44" s="8"/>
      <c r="G44" s="9"/>
      <c r="H44" s="10"/>
      <c r="J44" s="29"/>
      <c r="K44" s="28"/>
      <c r="L44" s="28"/>
    </row>
    <row r="45" spans="2:12" ht="12.75">
      <c r="B45" s="13"/>
      <c r="C45" s="14"/>
      <c r="D45" s="14"/>
      <c r="E45" s="14"/>
      <c r="F45" s="14"/>
      <c r="G45" s="15"/>
      <c r="H45" s="16"/>
      <c r="J45" s="29"/>
      <c r="K45" s="28"/>
      <c r="L45" s="28"/>
    </row>
    <row r="47" spans="4:7" ht="12.75">
      <c r="D47" s="23" t="s">
        <v>64</v>
      </c>
      <c r="E47" s="23"/>
      <c r="G47" s="31"/>
    </row>
    <row r="48" spans="4:7" ht="12.75">
      <c r="D48" s="23" t="s">
        <v>152</v>
      </c>
      <c r="E48" s="23"/>
      <c r="G48" s="31"/>
    </row>
    <row r="49" spans="4:7" ht="12.75">
      <c r="D49" s="21"/>
      <c r="G49" s="31"/>
    </row>
    <row r="50" spans="1:8" ht="12.75">
      <c r="A50" s="28" t="s">
        <v>116</v>
      </c>
      <c r="D50" s="1"/>
      <c r="G50" s="40">
        <v>-1500.21</v>
      </c>
      <c r="H50" s="40"/>
    </row>
    <row r="51" spans="1:8" ht="12.75">
      <c r="A51" t="s">
        <v>117</v>
      </c>
      <c r="D51" s="30"/>
      <c r="G51" s="40">
        <v>12419.97</v>
      </c>
      <c r="H51" s="40"/>
    </row>
    <row r="52" spans="4:8" ht="12.75">
      <c r="D52" s="30"/>
      <c r="G52" s="41"/>
      <c r="H52" s="42">
        <f>G50+G51</f>
        <v>10919.759999999998</v>
      </c>
    </row>
    <row r="53" spans="4:8" ht="12.75">
      <c r="D53" s="1"/>
      <c r="G53" s="41"/>
      <c r="H53" s="40"/>
    </row>
    <row r="54" spans="4:8" ht="12.75">
      <c r="D54" s="22"/>
      <c r="G54" s="41"/>
      <c r="H54" s="40"/>
    </row>
    <row r="55" spans="1:8" ht="12.75">
      <c r="A55" s="28" t="s">
        <v>118</v>
      </c>
      <c r="D55" s="1"/>
      <c r="G55" s="41"/>
      <c r="H55" s="40"/>
    </row>
    <row r="56" spans="4:8" ht="12.75">
      <c r="D56" s="1"/>
      <c r="G56" s="41"/>
      <c r="H56" s="40"/>
    </row>
    <row r="57" spans="1:8" ht="12.75">
      <c r="A57" s="28" t="s">
        <v>153</v>
      </c>
      <c r="D57" s="1"/>
      <c r="G57" s="41">
        <v>10172.13</v>
      </c>
      <c r="H57" s="40"/>
    </row>
    <row r="58" spans="1:8" ht="12.75">
      <c r="A58" s="28" t="s">
        <v>154</v>
      </c>
      <c r="D58" s="22"/>
      <c r="G58" s="41">
        <f>G42</f>
        <v>747.6299999999992</v>
      </c>
      <c r="H58" s="40"/>
    </row>
    <row r="59" spans="4:8" ht="12.75">
      <c r="D59" s="1"/>
      <c r="G59" s="31"/>
      <c r="H59" s="42">
        <f>G57+G58</f>
        <v>10919.759999999998</v>
      </c>
    </row>
    <row r="60" spans="4:7" ht="12.75">
      <c r="D60" s="1"/>
      <c r="G60" s="31"/>
    </row>
    <row r="61" ht="12.75">
      <c r="G61" s="31"/>
    </row>
    <row r="62" spans="1:7" ht="12.75">
      <c r="A62" s="1"/>
      <c r="G62" s="31"/>
    </row>
    <row r="63" spans="1:3" ht="12.75">
      <c r="A63" s="29"/>
      <c r="B63" s="28"/>
      <c r="C63" s="28"/>
    </row>
    <row r="64" spans="1:3" ht="12.75">
      <c r="A64" s="29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9"/>
      <c r="B73" s="28"/>
      <c r="C73" s="28"/>
    </row>
    <row r="74" spans="1:3" ht="12.75">
      <c r="A74" s="22"/>
      <c r="B74" s="23"/>
      <c r="C74" s="28"/>
    </row>
  </sheetData>
  <sheetProtection/>
  <mergeCells count="2">
    <mergeCell ref="C4:G4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0.28125" style="1" customWidth="1"/>
    <col min="8" max="8" width="10.140625" style="0" customWidth="1"/>
    <col min="10" max="10" width="9.140625" style="1" customWidth="1"/>
    <col min="13" max="13" width="14.57421875" style="0" customWidth="1"/>
  </cols>
  <sheetData>
    <row r="1" spans="1:14" ht="12.75">
      <c r="A1">
        <f>'2013-2014'!I5</f>
        <v>0</v>
      </c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136</v>
      </c>
      <c r="D4" s="54"/>
      <c r="E4" s="54"/>
      <c r="F4" s="54"/>
      <c r="G4" s="54"/>
      <c r="H4" s="10"/>
    </row>
    <row r="5" spans="2:8" ht="12.75">
      <c r="B5" s="7"/>
      <c r="C5" s="51" t="s">
        <v>138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8805</v>
      </c>
      <c r="H8" s="10"/>
    </row>
    <row r="9" spans="2:8" ht="12.75">
      <c r="B9" s="7"/>
      <c r="C9" s="8" t="s">
        <v>4</v>
      </c>
      <c r="D9" s="8"/>
      <c r="E9" s="8"/>
      <c r="F9" s="8"/>
      <c r="G9" s="18">
        <v>6.99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340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88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907.2</v>
      </c>
      <c r="H12" s="10"/>
    </row>
    <row r="13" spans="2:8" ht="12.75">
      <c r="B13" s="7"/>
      <c r="C13" s="17" t="s">
        <v>17</v>
      </c>
      <c r="D13" s="8"/>
      <c r="E13" s="8"/>
      <c r="F13" s="8"/>
      <c r="G13" s="18">
        <v>425</v>
      </c>
      <c r="H13" s="10"/>
    </row>
    <row r="14" spans="2:8" ht="12.75">
      <c r="B14" s="7"/>
      <c r="C14" s="17" t="s">
        <v>110</v>
      </c>
      <c r="D14" s="8"/>
      <c r="E14" s="8"/>
      <c r="F14" s="8"/>
      <c r="G14" s="18">
        <v>4040</v>
      </c>
      <c r="H14" s="10"/>
    </row>
    <row r="15" spans="2:8" ht="12.75">
      <c r="B15" s="7"/>
      <c r="C15" s="17" t="s">
        <v>133</v>
      </c>
      <c r="D15" s="8"/>
      <c r="E15" s="8"/>
      <c r="F15" s="8"/>
      <c r="G15" s="18">
        <v>160</v>
      </c>
      <c r="H15" s="10"/>
    </row>
    <row r="16" spans="2:8" ht="12.75">
      <c r="B16" s="7"/>
      <c r="C16" s="8" t="s">
        <v>139</v>
      </c>
      <c r="D16" s="8"/>
      <c r="E16" s="8"/>
      <c r="F16" s="8"/>
      <c r="G16" s="18">
        <v>281.15</v>
      </c>
      <c r="H16" s="10"/>
    </row>
    <row r="17" spans="2:8" ht="12.75">
      <c r="B17" s="7"/>
      <c r="C17" s="8" t="s">
        <v>140</v>
      </c>
      <c r="D17" s="8"/>
      <c r="E17" s="8"/>
      <c r="F17" s="8"/>
      <c r="G17" s="18">
        <v>151.5</v>
      </c>
      <c r="H17" s="10"/>
    </row>
    <row r="18" spans="2:8" ht="12.75">
      <c r="B18" s="7"/>
      <c r="C18" s="17"/>
      <c r="D18" s="8"/>
      <c r="E18" s="8"/>
      <c r="F18" s="8"/>
      <c r="G18" s="18"/>
      <c r="H18" s="10"/>
    </row>
    <row r="19" spans="2:11" ht="12.75">
      <c r="B19" s="7"/>
      <c r="C19" s="8"/>
      <c r="D19" s="8"/>
      <c r="E19" s="8"/>
      <c r="F19" s="12" t="s">
        <v>11</v>
      </c>
      <c r="G19" s="25">
        <f>SUM(G8:G18)</f>
        <v>15204.84</v>
      </c>
      <c r="H19" s="10"/>
      <c r="I19" s="1"/>
      <c r="K19" s="1"/>
    </row>
    <row r="20" spans="2:8" ht="12.75">
      <c r="B20" s="7"/>
      <c r="C20" s="8"/>
      <c r="D20" s="8"/>
      <c r="E20" s="8"/>
      <c r="F20" s="8"/>
      <c r="G20" s="9"/>
      <c r="H20" s="10"/>
    </row>
    <row r="21" spans="2:8" ht="12.75">
      <c r="B21" s="24" t="s">
        <v>12</v>
      </c>
      <c r="C21" s="8"/>
      <c r="D21" s="8"/>
      <c r="E21" s="8"/>
      <c r="F21" s="8"/>
      <c r="G21" s="9"/>
      <c r="H21" s="10"/>
    </row>
    <row r="22" spans="2:8" ht="12.75">
      <c r="B22" s="24"/>
      <c r="C22" s="8" t="s">
        <v>127</v>
      </c>
      <c r="D22" s="8"/>
      <c r="E22" s="8"/>
      <c r="F22" s="8"/>
      <c r="G22" s="18">
        <v>3082.26</v>
      </c>
      <c r="H22" s="10"/>
    </row>
    <row r="23" spans="2:8" ht="12.75">
      <c r="B23" s="7"/>
      <c r="C23" s="8" t="s">
        <v>128</v>
      </c>
      <c r="D23" s="8"/>
      <c r="E23" s="8"/>
      <c r="F23" s="8"/>
      <c r="G23" s="18">
        <v>600</v>
      </c>
      <c r="H23" s="10"/>
    </row>
    <row r="24" spans="2:8" ht="12.75">
      <c r="B24" s="7"/>
      <c r="C24" s="8" t="s">
        <v>124</v>
      </c>
      <c r="D24" s="8"/>
      <c r="E24" s="8"/>
      <c r="F24" s="8"/>
      <c r="G24" s="18">
        <v>229.84</v>
      </c>
      <c r="H24" s="10"/>
    </row>
    <row r="25" spans="2:8" ht="12.75">
      <c r="B25" s="7"/>
      <c r="C25" s="8" t="s">
        <v>129</v>
      </c>
      <c r="D25" s="8"/>
      <c r="E25" s="8"/>
      <c r="F25" s="8"/>
      <c r="G25" s="18">
        <v>64.89</v>
      </c>
      <c r="H25" s="10"/>
    </row>
    <row r="26" spans="2:8" ht="12.75">
      <c r="B26" s="7"/>
      <c r="C26" s="8" t="s">
        <v>125</v>
      </c>
      <c r="D26" s="8"/>
      <c r="E26" s="8"/>
      <c r="F26" s="8"/>
      <c r="G26" s="18">
        <v>22.72</v>
      </c>
      <c r="H26" s="10"/>
    </row>
    <row r="27" spans="2:8" ht="12.75">
      <c r="B27" s="7"/>
      <c r="C27" s="8" t="s">
        <v>130</v>
      </c>
      <c r="D27" s="8"/>
      <c r="E27" s="8"/>
      <c r="F27" s="8"/>
      <c r="G27" s="18">
        <v>221.34</v>
      </c>
      <c r="H27" s="10"/>
    </row>
    <row r="28" spans="2:8" ht="12.75">
      <c r="B28" s="7"/>
      <c r="C28" s="17" t="s">
        <v>86</v>
      </c>
      <c r="D28" s="8"/>
      <c r="E28" s="8"/>
      <c r="F28" s="8"/>
      <c r="G28" s="18">
        <v>548.48</v>
      </c>
      <c r="H28" s="10"/>
    </row>
    <row r="29" spans="2:8" ht="12.75">
      <c r="B29" s="7"/>
      <c r="C29" s="17" t="s">
        <v>141</v>
      </c>
      <c r="D29" s="8"/>
      <c r="E29" s="8"/>
      <c r="F29" s="8"/>
      <c r="G29" s="18">
        <v>525</v>
      </c>
      <c r="H29" s="10"/>
    </row>
    <row r="30" spans="2:8" ht="12.75">
      <c r="B30" s="7"/>
      <c r="C30" s="17" t="s">
        <v>142</v>
      </c>
      <c r="D30" s="8"/>
      <c r="E30" s="8"/>
      <c r="F30" s="8"/>
      <c r="G30" s="18">
        <v>1115</v>
      </c>
      <c r="H30" s="10"/>
    </row>
    <row r="31" spans="2:8" ht="12.75">
      <c r="B31" s="7"/>
      <c r="C31" s="17" t="s">
        <v>147</v>
      </c>
      <c r="D31" s="8"/>
      <c r="E31" s="8"/>
      <c r="F31" s="8"/>
      <c r="G31" s="18">
        <v>812.12</v>
      </c>
      <c r="H31" s="10"/>
    </row>
    <row r="32" spans="2:8" ht="12.75">
      <c r="B32" s="7"/>
      <c r="C32" s="17" t="s">
        <v>140</v>
      </c>
      <c r="D32" s="8"/>
      <c r="E32" s="8"/>
      <c r="F32" s="8"/>
      <c r="G32" s="18">
        <v>425</v>
      </c>
      <c r="H32" s="10"/>
    </row>
    <row r="33" spans="2:8" ht="12.75">
      <c r="B33" s="7"/>
      <c r="C33" s="17" t="s">
        <v>137</v>
      </c>
      <c r="D33" s="8"/>
      <c r="E33" s="8"/>
      <c r="F33" s="8"/>
      <c r="G33" s="18">
        <v>1800</v>
      </c>
      <c r="H33" s="10"/>
    </row>
    <row r="34" spans="2:8" ht="12.75">
      <c r="B34" s="7"/>
      <c r="C34" s="8" t="s">
        <v>143</v>
      </c>
      <c r="D34" s="8"/>
      <c r="E34" s="8"/>
      <c r="F34" s="8"/>
      <c r="G34" s="18">
        <v>450.84</v>
      </c>
      <c r="H34" s="10"/>
    </row>
    <row r="35" spans="2:8" ht="12.75">
      <c r="B35" s="7"/>
      <c r="C35" s="8" t="s">
        <v>110</v>
      </c>
      <c r="D35" s="8"/>
      <c r="E35" s="8"/>
      <c r="F35" s="8"/>
      <c r="G35" s="18">
        <v>4133</v>
      </c>
      <c r="H35" s="10"/>
    </row>
    <row r="36" spans="2:8" ht="12.75">
      <c r="B36" s="7"/>
      <c r="C36" s="8" t="s">
        <v>126</v>
      </c>
      <c r="D36" s="8"/>
      <c r="E36" s="8"/>
      <c r="F36" s="8"/>
      <c r="G36" s="18">
        <v>474.15</v>
      </c>
      <c r="H36" s="10"/>
    </row>
    <row r="37" spans="2:8" ht="12.75">
      <c r="B37" s="7"/>
      <c r="C37" s="8" t="s">
        <v>132</v>
      </c>
      <c r="D37" s="8"/>
      <c r="E37" s="8"/>
      <c r="F37" s="8"/>
      <c r="G37" s="18">
        <v>1087.14</v>
      </c>
      <c r="H37" s="10"/>
    </row>
    <row r="38" spans="2:8" ht="12.75">
      <c r="B38" s="7"/>
      <c r="D38" s="8"/>
      <c r="E38" s="8"/>
      <c r="F38" s="8"/>
      <c r="G38" s="18"/>
      <c r="H38" s="10"/>
    </row>
    <row r="39" spans="2:8" ht="12.75">
      <c r="B39" s="7"/>
      <c r="C39" s="8"/>
      <c r="D39" s="8"/>
      <c r="E39" s="8"/>
      <c r="F39" s="8"/>
      <c r="G39" s="18"/>
      <c r="H39" s="10"/>
    </row>
    <row r="40" spans="2:12" ht="12.75">
      <c r="B40" s="7"/>
      <c r="C40" s="8"/>
      <c r="D40" s="8"/>
      <c r="E40" s="8"/>
      <c r="F40" s="8"/>
      <c r="G40" s="18"/>
      <c r="H40" s="26"/>
      <c r="I40" s="1"/>
      <c r="J40" s="29"/>
      <c r="K40" s="29"/>
      <c r="L40" s="28"/>
    </row>
    <row r="41" spans="2:12" ht="12.75">
      <c r="B41" s="7"/>
      <c r="C41" s="8"/>
      <c r="D41" s="8"/>
      <c r="E41" s="8"/>
      <c r="F41" s="12" t="s">
        <v>11</v>
      </c>
      <c r="G41" s="25">
        <f>SUM(G22:G40)</f>
        <v>15591.78</v>
      </c>
      <c r="H41" s="10"/>
      <c r="J41" s="29"/>
      <c r="K41" s="29"/>
      <c r="L41" s="28"/>
    </row>
    <row r="42" spans="2:12" ht="12.75">
      <c r="B42" s="7"/>
      <c r="C42" s="8"/>
      <c r="D42" s="8"/>
      <c r="E42" s="8"/>
      <c r="F42" s="8"/>
      <c r="G42" s="9"/>
      <c r="H42" s="10"/>
      <c r="J42" s="29"/>
      <c r="K42" s="28"/>
      <c r="L42" s="28"/>
    </row>
    <row r="43" spans="2:12" ht="12.75">
      <c r="B43" s="24" t="s">
        <v>58</v>
      </c>
      <c r="C43" s="8"/>
      <c r="D43" s="8"/>
      <c r="E43" s="8"/>
      <c r="F43" s="12" t="s">
        <v>11</v>
      </c>
      <c r="G43" s="25">
        <f>G19-G41</f>
        <v>-386.9400000000005</v>
      </c>
      <c r="H43" s="10"/>
      <c r="J43" s="29"/>
      <c r="K43" s="28"/>
      <c r="L43" s="28"/>
    </row>
    <row r="44" spans="2:12" ht="12.75">
      <c r="B44" s="7"/>
      <c r="C44" s="8"/>
      <c r="D44" s="8"/>
      <c r="E44" s="8"/>
      <c r="F44" s="12"/>
      <c r="G44" s="25"/>
      <c r="H44" s="10"/>
      <c r="J44" s="29"/>
      <c r="K44" s="28"/>
      <c r="L44" s="28"/>
    </row>
    <row r="45" spans="2:12" ht="15">
      <c r="B45" s="19"/>
      <c r="C45" s="8"/>
      <c r="D45" s="8"/>
      <c r="E45" s="8"/>
      <c r="F45" s="8"/>
      <c r="G45" s="9"/>
      <c r="H45" s="10"/>
      <c r="J45" s="29"/>
      <c r="K45" s="28"/>
      <c r="L45" s="28"/>
    </row>
    <row r="46" spans="2:12" ht="12.75">
      <c r="B46" s="13"/>
      <c r="C46" s="14"/>
      <c r="D46" s="14"/>
      <c r="E46" s="14"/>
      <c r="F46" s="14"/>
      <c r="G46" s="15"/>
      <c r="H46" s="16"/>
      <c r="J46" s="29"/>
      <c r="K46" s="28"/>
      <c r="L46" s="28"/>
    </row>
    <row r="48" spans="4:7" ht="12.75">
      <c r="D48" s="23" t="s">
        <v>64</v>
      </c>
      <c r="E48" s="23"/>
      <c r="G48" s="31"/>
    </row>
    <row r="49" spans="4:7" ht="12.75">
      <c r="D49" s="23" t="s">
        <v>144</v>
      </c>
      <c r="E49" s="23"/>
      <c r="G49" s="31"/>
    </row>
    <row r="50" spans="4:7" ht="12.75">
      <c r="D50" s="21"/>
      <c r="G50" s="31"/>
    </row>
    <row r="51" spans="1:8" ht="12.75">
      <c r="A51" s="28" t="s">
        <v>116</v>
      </c>
      <c r="D51" s="1"/>
      <c r="G51" s="40">
        <v>-2392.64</v>
      </c>
      <c r="H51" s="40"/>
    </row>
    <row r="52" spans="1:8" ht="12.75">
      <c r="A52" t="s">
        <v>117</v>
      </c>
      <c r="D52" s="30"/>
      <c r="G52" s="40">
        <v>12564.77</v>
      </c>
      <c r="H52" s="40"/>
    </row>
    <row r="53" spans="4:8" ht="12.75">
      <c r="D53" s="30"/>
      <c r="G53" s="41"/>
      <c r="H53" s="42">
        <f>G51+G52</f>
        <v>10172.130000000001</v>
      </c>
    </row>
    <row r="54" spans="4:8" ht="12.75">
      <c r="D54" s="1"/>
      <c r="G54" s="41"/>
      <c r="H54" s="40"/>
    </row>
    <row r="55" spans="4:8" ht="12.75">
      <c r="D55" s="22"/>
      <c r="G55" s="41"/>
      <c r="H55" s="40"/>
    </row>
    <row r="56" spans="1:8" ht="12.75">
      <c r="A56" s="28" t="s">
        <v>118</v>
      </c>
      <c r="D56" s="1"/>
      <c r="G56" s="41"/>
      <c r="H56" s="40"/>
    </row>
    <row r="57" spans="4:8" ht="12.75">
      <c r="D57" s="1"/>
      <c r="G57" s="41"/>
      <c r="H57" s="40"/>
    </row>
    <row r="58" spans="1:8" ht="12.75">
      <c r="A58" t="s">
        <v>145</v>
      </c>
      <c r="D58" s="1"/>
      <c r="G58" s="41">
        <v>10559.07</v>
      </c>
      <c r="H58" s="40"/>
    </row>
    <row r="59" spans="1:8" ht="12.75">
      <c r="A59" t="s">
        <v>146</v>
      </c>
      <c r="D59" s="22"/>
      <c r="G59" s="41">
        <f>G43</f>
        <v>-386.9400000000005</v>
      </c>
      <c r="H59" s="40"/>
    </row>
    <row r="60" spans="4:8" ht="12.75">
      <c r="D60" s="1"/>
      <c r="G60" s="31"/>
      <c r="H60" s="42">
        <f>G58+G59</f>
        <v>10172.13</v>
      </c>
    </row>
    <row r="61" spans="4:7" ht="12.75">
      <c r="D61" s="1"/>
      <c r="G61" s="31"/>
    </row>
    <row r="62" ht="12.75">
      <c r="G62" s="31"/>
    </row>
    <row r="63" spans="1:7" ht="12.75">
      <c r="A63" s="1"/>
      <c r="G63" s="31"/>
    </row>
    <row r="64" spans="1:3" ht="12.75">
      <c r="A64" s="29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9"/>
      <c r="B73" s="28"/>
      <c r="C73" s="28"/>
    </row>
    <row r="74" spans="1:3" ht="12.75">
      <c r="A74" s="29"/>
      <c r="B74" s="28"/>
      <c r="C74" s="28"/>
    </row>
    <row r="75" spans="1:3" ht="12.75">
      <c r="A75" s="22"/>
      <c r="B75" s="23"/>
      <c r="C75" s="28"/>
    </row>
  </sheetData>
  <sheetProtection/>
  <mergeCells count="2">
    <mergeCell ref="C4:G4"/>
    <mergeCell ref="C5:F5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0.28125" style="1" bestFit="1" customWidth="1"/>
    <col min="8" max="8" width="10.140625" style="0" bestFit="1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136</v>
      </c>
      <c r="D4" s="54"/>
      <c r="E4" s="54"/>
      <c r="F4" s="54"/>
      <c r="G4" s="54"/>
      <c r="H4" s="10"/>
    </row>
    <row r="5" spans="2:8" ht="12.75">
      <c r="B5" s="7"/>
      <c r="C5" s="51" t="s">
        <v>114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9156</v>
      </c>
      <c r="H8" s="10"/>
    </row>
    <row r="9" spans="2:8" ht="12.75">
      <c r="B9" s="7"/>
      <c r="C9" s="8" t="s">
        <v>4</v>
      </c>
      <c r="D9" s="8"/>
      <c r="E9" s="8"/>
      <c r="F9" s="8"/>
      <c r="G9" s="18">
        <v>6.64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230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78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677.46</v>
      </c>
      <c r="H12" s="10"/>
    </row>
    <row r="13" spans="2:8" ht="12.75">
      <c r="B13" s="7"/>
      <c r="C13" s="17" t="s">
        <v>17</v>
      </c>
      <c r="D13" s="8"/>
      <c r="E13" s="8"/>
      <c r="F13" s="8"/>
      <c r="G13" s="18">
        <v>361</v>
      </c>
      <c r="H13" s="10"/>
    </row>
    <row r="14" spans="2:8" ht="12.75">
      <c r="B14" s="7"/>
      <c r="C14" s="17" t="s">
        <v>110</v>
      </c>
      <c r="D14" s="8"/>
      <c r="E14" s="8"/>
      <c r="F14" s="8"/>
      <c r="G14" s="18">
        <v>4040</v>
      </c>
      <c r="H14" s="10"/>
    </row>
    <row r="15" spans="2:8" ht="12.75">
      <c r="B15" s="7"/>
      <c r="C15" s="17" t="s">
        <v>133</v>
      </c>
      <c r="D15" s="8"/>
      <c r="E15" s="8"/>
      <c r="F15" s="8"/>
      <c r="G15" s="18">
        <v>430</v>
      </c>
      <c r="H15" s="10"/>
    </row>
    <row r="16" spans="2:8" ht="12.75">
      <c r="B16" s="7"/>
      <c r="C16" s="8" t="s">
        <v>122</v>
      </c>
      <c r="D16" s="8"/>
      <c r="E16" s="8"/>
      <c r="F16" s="8"/>
      <c r="G16" s="18">
        <v>165.59</v>
      </c>
      <c r="H16" s="10"/>
    </row>
    <row r="17" spans="2:8" ht="12.75">
      <c r="B17" s="7"/>
      <c r="C17" s="17"/>
      <c r="D17" s="8"/>
      <c r="E17" s="8"/>
      <c r="F17" s="8"/>
      <c r="G17" s="18"/>
      <c r="H17" s="10"/>
    </row>
    <row r="18" spans="2:11" ht="12.75">
      <c r="B18" s="7"/>
      <c r="C18" s="8"/>
      <c r="D18" s="8"/>
      <c r="E18" s="8"/>
      <c r="F18" s="12" t="s">
        <v>11</v>
      </c>
      <c r="G18" s="25">
        <f>SUM(G8:G17)</f>
        <v>15144.689999999999</v>
      </c>
      <c r="H18" s="10"/>
      <c r="I18" s="1"/>
      <c r="K18" s="1"/>
    </row>
    <row r="19" spans="2:8" ht="12.75">
      <c r="B19" s="7"/>
      <c r="C19" s="8"/>
      <c r="D19" s="8"/>
      <c r="E19" s="8"/>
      <c r="F19" s="8"/>
      <c r="G19" s="9"/>
      <c r="H19" s="10"/>
    </row>
    <row r="20" spans="2:8" ht="12.75">
      <c r="B20" s="24" t="s">
        <v>12</v>
      </c>
      <c r="C20" s="8"/>
      <c r="D20" s="8"/>
      <c r="E20" s="8"/>
      <c r="F20" s="8"/>
      <c r="G20" s="9"/>
      <c r="H20" s="10"/>
    </row>
    <row r="21" spans="2:8" ht="12.75">
      <c r="B21" s="24"/>
      <c r="C21" s="8" t="s">
        <v>127</v>
      </c>
      <c r="D21" s="8"/>
      <c r="E21" s="8"/>
      <c r="F21" s="8"/>
      <c r="G21" s="18">
        <v>3107.48</v>
      </c>
      <c r="H21" s="10"/>
    </row>
    <row r="22" spans="2:8" ht="12.75">
      <c r="B22" s="7"/>
      <c r="C22" s="8" t="s">
        <v>128</v>
      </c>
      <c r="D22" s="8"/>
      <c r="E22" s="8"/>
      <c r="F22" s="8"/>
      <c r="G22" s="18">
        <v>755.54</v>
      </c>
      <c r="H22" s="10"/>
    </row>
    <row r="23" spans="2:8" ht="12.75">
      <c r="B23" s="7"/>
      <c r="C23" s="8" t="s">
        <v>124</v>
      </c>
      <c r="D23" s="8"/>
      <c r="E23" s="8"/>
      <c r="F23" s="8"/>
      <c r="G23" s="18">
        <v>290.3</v>
      </c>
      <c r="H23" s="10"/>
    </row>
    <row r="24" spans="2:8" ht="12.75">
      <c r="B24" s="7"/>
      <c r="C24" s="8" t="s">
        <v>129</v>
      </c>
      <c r="D24" s="8"/>
      <c r="E24" s="8"/>
      <c r="F24" s="8"/>
      <c r="G24" s="18">
        <v>131.14</v>
      </c>
      <c r="H24" s="10"/>
    </row>
    <row r="25" spans="2:8" ht="12.75">
      <c r="B25" s="7"/>
      <c r="C25" s="8" t="s">
        <v>125</v>
      </c>
      <c r="D25" s="8"/>
      <c r="E25" s="8"/>
      <c r="F25" s="8"/>
      <c r="G25" s="18">
        <v>21.84</v>
      </c>
      <c r="H25" s="10"/>
    </row>
    <row r="26" spans="2:8" ht="12.75">
      <c r="B26" s="7"/>
      <c r="C26" s="8" t="s">
        <v>130</v>
      </c>
      <c r="D26" s="8"/>
      <c r="E26" s="8"/>
      <c r="F26" s="8"/>
      <c r="G26" s="18">
        <v>131.5</v>
      </c>
      <c r="H26" s="10"/>
    </row>
    <row r="27" spans="2:8" ht="12.75">
      <c r="B27" s="7"/>
      <c r="C27" s="17" t="s">
        <v>86</v>
      </c>
      <c r="D27" s="8"/>
      <c r="E27" s="8"/>
      <c r="F27" s="8"/>
      <c r="G27" s="18">
        <v>545.72</v>
      </c>
      <c r="H27" s="10"/>
    </row>
    <row r="28" spans="2:8" ht="12.75">
      <c r="B28" s="7"/>
      <c r="C28" s="17" t="s">
        <v>134</v>
      </c>
      <c r="D28" s="8"/>
      <c r="E28" s="8"/>
      <c r="F28" s="8"/>
      <c r="G28" s="18">
        <v>960</v>
      </c>
      <c r="H28" s="10"/>
    </row>
    <row r="29" spans="2:8" ht="12.75">
      <c r="B29" s="7"/>
      <c r="C29" s="17" t="s">
        <v>135</v>
      </c>
      <c r="D29" s="8"/>
      <c r="E29" s="8"/>
      <c r="F29" s="8"/>
      <c r="G29" s="18">
        <v>520</v>
      </c>
      <c r="H29" s="10"/>
    </row>
    <row r="30" spans="2:8" ht="12.75">
      <c r="B30" s="7"/>
      <c r="C30" s="17" t="s">
        <v>137</v>
      </c>
      <c r="D30" s="8"/>
      <c r="E30" s="8"/>
      <c r="F30" s="8"/>
      <c r="G30" s="18">
        <v>1800</v>
      </c>
      <c r="H30" s="10"/>
    </row>
    <row r="31" spans="2:8" ht="12.75">
      <c r="B31" s="7"/>
      <c r="C31" s="8" t="s">
        <v>131</v>
      </c>
      <c r="D31" s="8"/>
      <c r="E31" s="8"/>
      <c r="F31" s="8"/>
      <c r="G31" s="18">
        <f>2582-1800</f>
        <v>782</v>
      </c>
      <c r="H31" s="10"/>
    </row>
    <row r="32" spans="2:8" ht="12.75">
      <c r="B32" s="7"/>
      <c r="C32" s="8" t="s">
        <v>110</v>
      </c>
      <c r="D32" s="8"/>
      <c r="E32" s="8"/>
      <c r="F32" s="8"/>
      <c r="G32" s="18">
        <v>4080</v>
      </c>
      <c r="H32" s="10"/>
    </row>
    <row r="33" spans="2:8" ht="12.75">
      <c r="B33" s="7"/>
      <c r="C33" s="8" t="s">
        <v>126</v>
      </c>
      <c r="D33" s="8"/>
      <c r="E33" s="8"/>
      <c r="F33" s="8"/>
      <c r="G33" s="18">
        <v>132.93</v>
      </c>
      <c r="H33" s="10"/>
    </row>
    <row r="34" spans="2:8" ht="12.75">
      <c r="B34" s="7"/>
      <c r="C34" s="8" t="s">
        <v>132</v>
      </c>
      <c r="D34" s="8"/>
      <c r="E34" s="8"/>
      <c r="F34" s="8"/>
      <c r="G34" s="18">
        <f>3070.15-G29-G28-G27</f>
        <v>1044.43</v>
      </c>
      <c r="H34" s="10"/>
    </row>
    <row r="35" spans="2:8" ht="12.75">
      <c r="B35" s="7"/>
      <c r="C35" s="8"/>
      <c r="D35" s="8"/>
      <c r="E35" s="8"/>
      <c r="F35" s="8"/>
      <c r="G35" s="18"/>
      <c r="H35" s="10"/>
    </row>
    <row r="36" spans="2:8" ht="12.75">
      <c r="B36" s="7"/>
      <c r="C36" s="8"/>
      <c r="D36" s="8"/>
      <c r="E36" s="8"/>
      <c r="F36" s="8"/>
      <c r="G36" s="18"/>
      <c r="H36" s="10"/>
    </row>
    <row r="37" spans="2:12" ht="12.75">
      <c r="B37" s="7"/>
      <c r="C37" s="8"/>
      <c r="D37" s="8"/>
      <c r="E37" s="8"/>
      <c r="F37" s="8"/>
      <c r="G37" s="18"/>
      <c r="H37" s="10"/>
      <c r="J37" s="29"/>
      <c r="K37" s="28"/>
      <c r="L37" s="28"/>
    </row>
    <row r="38" spans="2:12" ht="12.75">
      <c r="B38" s="7"/>
      <c r="C38" s="8"/>
      <c r="D38" s="8"/>
      <c r="E38" s="8"/>
      <c r="F38" s="8"/>
      <c r="G38" s="18"/>
      <c r="H38" s="26"/>
      <c r="I38" s="1"/>
      <c r="J38" s="29"/>
      <c r="K38" s="29"/>
      <c r="L38" s="28"/>
    </row>
    <row r="39" spans="2:12" ht="12.75">
      <c r="B39" s="7"/>
      <c r="C39" s="8"/>
      <c r="D39" s="8"/>
      <c r="E39" s="8"/>
      <c r="F39" s="12" t="s">
        <v>11</v>
      </c>
      <c r="G39" s="25">
        <f>SUM(G21:G38)</f>
        <v>14302.880000000001</v>
      </c>
      <c r="H39" s="10"/>
      <c r="J39" s="29"/>
      <c r="K39" s="29"/>
      <c r="L39" s="28"/>
    </row>
    <row r="40" spans="2:12" ht="12.75">
      <c r="B40" s="7"/>
      <c r="C40" s="8"/>
      <c r="D40" s="8"/>
      <c r="E40" s="8"/>
      <c r="F40" s="8"/>
      <c r="G40" s="9"/>
      <c r="H40" s="10"/>
      <c r="J40" s="29"/>
      <c r="K40" s="28"/>
      <c r="L40" s="28"/>
    </row>
    <row r="41" spans="2:12" ht="12.75">
      <c r="B41" s="24" t="s">
        <v>58</v>
      </c>
      <c r="C41" s="8"/>
      <c r="D41" s="8"/>
      <c r="E41" s="8"/>
      <c r="F41" s="12" t="s">
        <v>11</v>
      </c>
      <c r="G41" s="25">
        <f>G18-G39</f>
        <v>841.8099999999977</v>
      </c>
      <c r="H41" s="10"/>
      <c r="J41" s="29"/>
      <c r="K41" s="28"/>
      <c r="L41" s="28"/>
    </row>
    <row r="42" spans="2:12" ht="12.75">
      <c r="B42" s="7"/>
      <c r="C42" s="8"/>
      <c r="D42" s="8"/>
      <c r="E42" s="8"/>
      <c r="F42" s="12"/>
      <c r="G42" s="25"/>
      <c r="H42" s="10"/>
      <c r="J42" s="29"/>
      <c r="K42" s="28"/>
      <c r="L42" s="28"/>
    </row>
    <row r="43" spans="2:12" ht="15">
      <c r="B43" s="19"/>
      <c r="C43" s="8"/>
      <c r="D43" s="8"/>
      <c r="E43" s="8"/>
      <c r="F43" s="8"/>
      <c r="G43" s="9"/>
      <c r="H43" s="10"/>
      <c r="J43" s="29"/>
      <c r="K43" s="28"/>
      <c r="L43" s="28"/>
    </row>
    <row r="44" spans="2:12" ht="12.75">
      <c r="B44" s="13"/>
      <c r="C44" s="14"/>
      <c r="D44" s="14"/>
      <c r="E44" s="14"/>
      <c r="F44" s="14"/>
      <c r="G44" s="15"/>
      <c r="H44" s="16"/>
      <c r="J44" s="29"/>
      <c r="K44" s="28"/>
      <c r="L44" s="28"/>
    </row>
    <row r="46" spans="4:7" ht="12.75">
      <c r="D46" s="23" t="s">
        <v>64</v>
      </c>
      <c r="E46" s="23"/>
      <c r="G46" s="31"/>
    </row>
    <row r="47" spans="4:7" ht="12.75">
      <c r="D47" s="23" t="s">
        <v>113</v>
      </c>
      <c r="E47" s="23"/>
      <c r="G47" s="31"/>
    </row>
    <row r="48" spans="4:7" ht="12.75">
      <c r="D48" s="21"/>
      <c r="G48" s="31"/>
    </row>
    <row r="49" spans="1:8" ht="12.75">
      <c r="A49" s="28" t="s">
        <v>116</v>
      </c>
      <c r="D49" s="1"/>
      <c r="G49" s="40">
        <v>406.28</v>
      </c>
      <c r="H49" s="40"/>
    </row>
    <row r="50" spans="1:8" ht="12.75">
      <c r="A50" t="s">
        <v>117</v>
      </c>
      <c r="D50" s="30"/>
      <c r="G50" s="40">
        <v>10152.79</v>
      </c>
      <c r="H50" s="40"/>
    </row>
    <row r="51" spans="4:8" ht="12.75">
      <c r="D51" s="30"/>
      <c r="G51" s="41"/>
      <c r="H51" s="42">
        <f>G49+G50</f>
        <v>10559.070000000002</v>
      </c>
    </row>
    <row r="52" spans="4:8" ht="12.75">
      <c r="D52" s="1"/>
      <c r="G52" s="41"/>
      <c r="H52" s="40"/>
    </row>
    <row r="53" spans="4:8" ht="12.75">
      <c r="D53" s="22"/>
      <c r="G53" s="41"/>
      <c r="H53" s="40"/>
    </row>
    <row r="54" spans="1:8" ht="12.75">
      <c r="A54" s="28" t="s">
        <v>118</v>
      </c>
      <c r="D54" s="1"/>
      <c r="G54" s="41"/>
      <c r="H54" s="40"/>
    </row>
    <row r="55" spans="4:8" ht="12.75">
      <c r="D55" s="1"/>
      <c r="G55" s="41"/>
      <c r="H55" s="40"/>
    </row>
    <row r="56" spans="1:8" ht="12.75">
      <c r="A56" t="s">
        <v>120</v>
      </c>
      <c r="D56" s="1"/>
      <c r="G56" s="41">
        <v>9717.26</v>
      </c>
      <c r="H56" s="40"/>
    </row>
    <row r="57" spans="1:8" ht="12.75">
      <c r="A57" t="s">
        <v>121</v>
      </c>
      <c r="D57" s="22"/>
      <c r="G57" s="41">
        <f>G41</f>
        <v>841.8099999999977</v>
      </c>
      <c r="H57" s="40"/>
    </row>
    <row r="58" spans="4:8" ht="12.75">
      <c r="D58" s="1"/>
      <c r="G58" s="31"/>
      <c r="H58" s="42">
        <f>G56+G57</f>
        <v>10559.069999999998</v>
      </c>
    </row>
    <row r="59" spans="4:7" ht="12.75">
      <c r="D59" s="1"/>
      <c r="G59" s="31"/>
    </row>
    <row r="60" ht="12.75">
      <c r="G60" s="31"/>
    </row>
    <row r="61" spans="1:7" ht="12.75">
      <c r="A61" s="1"/>
      <c r="G61" s="31"/>
    </row>
    <row r="62" spans="1:3" ht="12.75">
      <c r="A62" s="29"/>
      <c r="B62" s="28"/>
      <c r="C62" s="28"/>
    </row>
    <row r="63" spans="1:3" ht="12.75">
      <c r="A63" s="29"/>
      <c r="B63" s="28"/>
      <c r="C63" s="28"/>
    </row>
    <row r="64" spans="1:3" ht="12.75">
      <c r="A64" s="29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9"/>
      <c r="B68" s="28"/>
      <c r="C68" s="28"/>
    </row>
    <row r="69" spans="1:3" ht="12.75">
      <c r="A69" s="29"/>
      <c r="B69" s="28"/>
      <c r="C69" s="28"/>
    </row>
    <row r="70" spans="1:3" ht="12.75">
      <c r="A70" s="29"/>
      <c r="B70" s="28"/>
      <c r="C70" s="28"/>
    </row>
    <row r="71" spans="1:3" ht="12.75">
      <c r="A71" s="29"/>
      <c r="B71" s="28"/>
      <c r="C71" s="28"/>
    </row>
    <row r="72" spans="1:3" ht="12.75">
      <c r="A72" s="29"/>
      <c r="B72" s="28"/>
      <c r="C72" s="28"/>
    </row>
    <row r="73" spans="1:3" ht="12.75">
      <c r="A73" s="22"/>
      <c r="B73" s="23"/>
      <c r="C73" s="28"/>
    </row>
  </sheetData>
  <sheetProtection/>
  <mergeCells count="2">
    <mergeCell ref="C4:G4"/>
    <mergeCell ref="C5:F5"/>
  </mergeCells>
  <printOptions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3">
      <selection activeCell="K25" sqref="K25:O35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10.28125" style="31" bestFit="1" customWidth="1"/>
    <col min="8" max="8" width="10.28125" style="0" bestFit="1" customWidth="1"/>
    <col min="10" max="10" width="9.140625" style="1" customWidth="1"/>
    <col min="13" max="13" width="14.57421875" style="0" customWidth="1"/>
  </cols>
  <sheetData>
    <row r="1" spans="2:14" ht="12.75">
      <c r="B1" s="14"/>
      <c r="C1" s="14"/>
      <c r="N1" s="1"/>
    </row>
    <row r="2" spans="2:8" ht="26.25" customHeight="1">
      <c r="B2" s="7"/>
      <c r="D2" s="3" t="s">
        <v>0</v>
      </c>
      <c r="E2" s="4"/>
      <c r="F2" s="4"/>
      <c r="G2" s="32"/>
      <c r="H2" s="6"/>
    </row>
    <row r="3" spans="2:8" ht="12.75">
      <c r="B3" s="7"/>
      <c r="C3" s="8"/>
      <c r="D3" s="8"/>
      <c r="E3" s="8"/>
      <c r="F3" s="8"/>
      <c r="G3" s="33"/>
      <c r="H3" s="10"/>
    </row>
    <row r="4" spans="2:8" ht="24.75" customHeight="1">
      <c r="B4" s="7"/>
      <c r="C4" s="55" t="s">
        <v>81</v>
      </c>
      <c r="D4" s="56"/>
      <c r="E4" s="56"/>
      <c r="F4" s="56"/>
      <c r="G4" s="56"/>
      <c r="H4" s="10"/>
    </row>
    <row r="5" spans="2:8" ht="12.75">
      <c r="B5" s="7"/>
      <c r="C5" s="51" t="s">
        <v>107</v>
      </c>
      <c r="D5" s="51"/>
      <c r="E5" s="51"/>
      <c r="F5" s="51"/>
      <c r="G5" s="33"/>
      <c r="H5" s="10"/>
    </row>
    <row r="6" spans="2:8" ht="12.75">
      <c r="B6" s="7"/>
      <c r="C6" s="8"/>
      <c r="D6" s="8"/>
      <c r="E6" s="8"/>
      <c r="F6" s="8"/>
      <c r="G6" s="33"/>
      <c r="H6" s="10"/>
    </row>
    <row r="7" spans="2:8" ht="12.75">
      <c r="B7" s="24" t="s">
        <v>2</v>
      </c>
      <c r="C7" s="8"/>
      <c r="D7" s="8"/>
      <c r="E7" s="8"/>
      <c r="F7" s="8"/>
      <c r="G7" s="34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35">
        <v>9054</v>
      </c>
      <c r="H8" s="10"/>
    </row>
    <row r="9" spans="2:8" ht="12.75">
      <c r="B9" s="7"/>
      <c r="C9" s="8" t="s">
        <v>4</v>
      </c>
      <c r="D9" s="8"/>
      <c r="E9" s="8"/>
      <c r="F9" s="8"/>
      <c r="G9" s="35">
        <v>5.5</v>
      </c>
      <c r="H9" s="10"/>
    </row>
    <row r="10" spans="2:8" ht="12.75">
      <c r="B10" s="7"/>
      <c r="C10" s="8" t="s">
        <v>5</v>
      </c>
      <c r="D10" s="8"/>
      <c r="E10" s="8"/>
      <c r="F10" s="8"/>
      <c r="G10" s="35">
        <v>200</v>
      </c>
      <c r="H10" s="10"/>
    </row>
    <row r="11" spans="2:8" ht="12.75">
      <c r="B11" s="7"/>
      <c r="C11" s="8" t="s">
        <v>6</v>
      </c>
      <c r="D11" s="8"/>
      <c r="E11" s="8"/>
      <c r="F11" s="8"/>
      <c r="G11" s="35">
        <v>98</v>
      </c>
      <c r="H11" s="10"/>
    </row>
    <row r="12" spans="2:8" ht="12.75">
      <c r="B12" s="7"/>
      <c r="C12" s="8" t="s">
        <v>7</v>
      </c>
      <c r="D12" s="8"/>
      <c r="E12" s="8"/>
      <c r="F12" s="8"/>
      <c r="G12" s="35">
        <v>1012.86</v>
      </c>
      <c r="H12" s="10"/>
    </row>
    <row r="13" spans="2:8" ht="12.75">
      <c r="B13" s="7"/>
      <c r="C13" s="8" t="s">
        <v>8</v>
      </c>
      <c r="D13" s="8"/>
      <c r="E13" s="8"/>
      <c r="F13" s="8"/>
      <c r="G13" s="35">
        <v>308.19</v>
      </c>
      <c r="H13" s="10"/>
    </row>
    <row r="14" spans="2:8" ht="12.75">
      <c r="B14" s="7"/>
      <c r="C14" s="8" t="s">
        <v>111</v>
      </c>
      <c r="D14" s="8"/>
      <c r="E14" s="8"/>
      <c r="F14" s="8"/>
      <c r="G14" s="35">
        <v>25.47</v>
      </c>
      <c r="H14" s="10"/>
    </row>
    <row r="15" spans="2:8" ht="12.75">
      <c r="B15" s="7"/>
      <c r="C15" s="8" t="s">
        <v>112</v>
      </c>
      <c r="D15" s="8"/>
      <c r="E15" s="8"/>
      <c r="F15" s="8"/>
      <c r="G15" s="35">
        <v>300</v>
      </c>
      <c r="H15" s="10"/>
    </row>
    <row r="16" spans="2:8" ht="12.75">
      <c r="B16" s="7"/>
      <c r="C16" s="8" t="s">
        <v>77</v>
      </c>
      <c r="D16" s="8"/>
      <c r="E16" s="8"/>
      <c r="F16" s="8"/>
      <c r="G16" s="35">
        <v>180.85</v>
      </c>
      <c r="H16" s="10"/>
    </row>
    <row r="17" spans="2:8" ht="12.75">
      <c r="B17" s="7"/>
      <c r="C17" s="8" t="s">
        <v>115</v>
      </c>
      <c r="D17" s="8"/>
      <c r="E17" s="8"/>
      <c r="F17" s="8"/>
      <c r="G17" s="35">
        <v>231.37</v>
      </c>
      <c r="H17" s="10"/>
    </row>
    <row r="18" spans="2:8" ht="12.75">
      <c r="B18" s="7"/>
      <c r="C18" s="17"/>
      <c r="D18" s="8"/>
      <c r="E18" s="8"/>
      <c r="F18" s="8"/>
      <c r="G18" s="35"/>
      <c r="H18" s="10"/>
    </row>
    <row r="19" spans="2:11" ht="12.75">
      <c r="B19" s="7"/>
      <c r="C19" s="8"/>
      <c r="D19" s="8"/>
      <c r="E19" s="8"/>
      <c r="F19" s="12" t="s">
        <v>11</v>
      </c>
      <c r="G19" s="36">
        <f>SUM(G8:G18)</f>
        <v>11416.240000000002</v>
      </c>
      <c r="H19" s="10"/>
      <c r="I19" s="1"/>
      <c r="K19" s="1"/>
    </row>
    <row r="20" spans="2:8" ht="12.75">
      <c r="B20" s="7"/>
      <c r="C20" s="8"/>
      <c r="D20" s="8"/>
      <c r="E20" s="8"/>
      <c r="F20" s="8"/>
      <c r="G20" s="33"/>
      <c r="H20" s="10"/>
    </row>
    <row r="21" spans="2:8" ht="12.75">
      <c r="B21" s="24" t="s">
        <v>12</v>
      </c>
      <c r="C21" s="8"/>
      <c r="D21" s="8"/>
      <c r="E21" s="8"/>
      <c r="F21" s="8"/>
      <c r="G21" s="33"/>
      <c r="H21" s="10"/>
    </row>
    <row r="22" spans="2:8" ht="12.75">
      <c r="B22" s="24"/>
      <c r="C22" s="8" t="s">
        <v>20</v>
      </c>
      <c r="D22" s="8"/>
      <c r="E22" s="8"/>
      <c r="F22" s="8"/>
      <c r="G22" s="35">
        <f>2530.21+681.23+466.34+111.37+16.5+232.2+29.7+87.29+122.5+265.71</f>
        <v>4543.05</v>
      </c>
      <c r="H22" s="10"/>
    </row>
    <row r="23" spans="2:8" ht="12.75">
      <c r="B23" s="7"/>
      <c r="C23" s="8" t="s">
        <v>13</v>
      </c>
      <c r="D23" s="8"/>
      <c r="E23" s="8"/>
      <c r="F23" s="8"/>
      <c r="G23" s="35">
        <v>510</v>
      </c>
      <c r="H23" s="10"/>
    </row>
    <row r="24" spans="2:8" ht="12.75">
      <c r="B24" s="7"/>
      <c r="C24" s="8" t="s">
        <v>14</v>
      </c>
      <c r="D24" s="8"/>
      <c r="E24" s="8"/>
      <c r="F24" s="8"/>
      <c r="G24" s="35">
        <v>45</v>
      </c>
      <c r="H24" s="10"/>
    </row>
    <row r="25" spans="2:8" ht="12.75">
      <c r="B25" s="7"/>
      <c r="C25" s="8" t="s">
        <v>109</v>
      </c>
      <c r="D25" s="8"/>
      <c r="E25" s="8"/>
      <c r="F25" s="8"/>
      <c r="G25" s="35">
        <v>554.04</v>
      </c>
      <c r="H25" s="10"/>
    </row>
    <row r="26" spans="2:8" ht="12.75">
      <c r="B26" s="7"/>
      <c r="C26" s="8" t="s">
        <v>86</v>
      </c>
      <c r="D26" s="8"/>
      <c r="E26" s="8"/>
      <c r="F26" s="8"/>
      <c r="G26" s="35">
        <v>495.02</v>
      </c>
      <c r="H26" s="10"/>
    </row>
    <row r="27" spans="2:8" ht="12.75">
      <c r="B27" s="7"/>
      <c r="C27" s="8" t="s">
        <v>87</v>
      </c>
      <c r="D27" s="8"/>
      <c r="E27" s="8"/>
      <c r="F27" s="8"/>
      <c r="G27" s="35">
        <v>135</v>
      </c>
      <c r="H27" s="10"/>
    </row>
    <row r="28" spans="2:8" ht="12.75">
      <c r="B28" s="7"/>
      <c r="C28" s="8" t="s">
        <v>98</v>
      </c>
      <c r="D28" s="8"/>
      <c r="E28" s="8"/>
      <c r="F28" s="8"/>
      <c r="G28" s="35">
        <v>561.61</v>
      </c>
      <c r="H28" s="10"/>
    </row>
    <row r="29" spans="2:8" ht="12.75">
      <c r="B29" s="7"/>
      <c r="C29" s="8" t="s">
        <v>90</v>
      </c>
      <c r="D29" s="8"/>
      <c r="E29" s="8"/>
      <c r="F29" s="8"/>
      <c r="G29" s="35">
        <v>4</v>
      </c>
      <c r="H29" s="10"/>
    </row>
    <row r="30" spans="2:8" ht="12.75">
      <c r="B30" s="7"/>
      <c r="C30" s="8" t="s">
        <v>15</v>
      </c>
      <c r="D30" s="8"/>
      <c r="E30" s="8"/>
      <c r="F30" s="8"/>
      <c r="G30" s="35">
        <v>150</v>
      </c>
      <c r="H30" s="10"/>
    </row>
    <row r="31" spans="2:8" ht="12.75">
      <c r="B31" s="7"/>
      <c r="C31" s="8" t="s">
        <v>83</v>
      </c>
      <c r="D31" s="8"/>
      <c r="E31" s="8"/>
      <c r="F31" s="8"/>
      <c r="G31" s="35">
        <v>708.22</v>
      </c>
      <c r="H31" s="10"/>
    </row>
    <row r="32" spans="2:8" ht="12.75">
      <c r="B32" s="7"/>
      <c r="C32" s="8" t="s">
        <v>73</v>
      </c>
      <c r="D32" s="8"/>
      <c r="E32" s="8"/>
      <c r="F32" s="8"/>
      <c r="G32" s="35">
        <v>2000</v>
      </c>
      <c r="H32" s="10"/>
    </row>
    <row r="33" spans="2:8" ht="12.75">
      <c r="B33" s="7"/>
      <c r="C33" s="8" t="s">
        <v>110</v>
      </c>
      <c r="D33" s="8"/>
      <c r="E33" s="8"/>
      <c r="F33" s="8"/>
      <c r="G33" s="35">
        <v>50</v>
      </c>
      <c r="H33" s="10"/>
    </row>
    <row r="34" spans="2:12" ht="12.75">
      <c r="B34" s="7"/>
      <c r="C34" s="8" t="s">
        <v>17</v>
      </c>
      <c r="D34" s="8"/>
      <c r="E34" s="8"/>
      <c r="F34" s="8"/>
      <c r="G34" s="35">
        <v>90</v>
      </c>
      <c r="H34" s="10"/>
      <c r="J34" s="29"/>
      <c r="K34" s="28"/>
      <c r="L34" s="28"/>
    </row>
    <row r="35" spans="2:12" ht="12.75">
      <c r="B35" s="7"/>
      <c r="C35" s="8" t="s">
        <v>84</v>
      </c>
      <c r="D35" s="8"/>
      <c r="E35" s="8"/>
      <c r="F35" s="8"/>
      <c r="G35" s="35">
        <v>120</v>
      </c>
      <c r="H35" s="26"/>
      <c r="I35" s="1"/>
      <c r="J35" s="29"/>
      <c r="K35" s="29"/>
      <c r="L35" s="28"/>
    </row>
    <row r="36" spans="2:12" ht="12.75">
      <c r="B36" s="7"/>
      <c r="C36" s="8"/>
      <c r="D36" s="8"/>
      <c r="E36" s="8"/>
      <c r="F36" s="12" t="s">
        <v>11</v>
      </c>
      <c r="G36" s="36">
        <f>SUM(G22:G35)</f>
        <v>9965.94</v>
      </c>
      <c r="H36" s="10"/>
      <c r="J36" s="29"/>
      <c r="K36" s="29"/>
      <c r="L36" s="28"/>
    </row>
    <row r="37" spans="2:12" ht="12.75">
      <c r="B37" s="7"/>
      <c r="C37" s="8"/>
      <c r="D37" s="8"/>
      <c r="E37" s="8"/>
      <c r="F37" s="8"/>
      <c r="G37" s="33"/>
      <c r="H37" s="10"/>
      <c r="J37" s="29"/>
      <c r="K37" s="28"/>
      <c r="L37" s="28"/>
    </row>
    <row r="38" spans="2:12" ht="12.75">
      <c r="B38" s="24" t="s">
        <v>58</v>
      </c>
      <c r="C38" s="8"/>
      <c r="D38" s="8"/>
      <c r="E38" s="8"/>
      <c r="F38" s="12" t="s">
        <v>11</v>
      </c>
      <c r="G38" s="36">
        <f>G19-G36</f>
        <v>1450.300000000001</v>
      </c>
      <c r="H38" s="10"/>
      <c r="J38" s="29"/>
      <c r="K38" s="28"/>
      <c r="L38" s="28"/>
    </row>
    <row r="39" spans="2:12" ht="12.75">
      <c r="B39" s="13"/>
      <c r="C39" s="14"/>
      <c r="D39" s="14"/>
      <c r="E39" s="14"/>
      <c r="F39" s="14"/>
      <c r="G39" s="37"/>
      <c r="H39" s="16"/>
      <c r="J39" s="29"/>
      <c r="K39" s="28"/>
      <c r="L39" s="28"/>
    </row>
    <row r="41" spans="4:5" ht="12.75">
      <c r="D41" s="23" t="s">
        <v>64</v>
      </c>
      <c r="E41" s="23"/>
    </row>
    <row r="42" spans="4:5" ht="12.75">
      <c r="D42" s="23" t="s">
        <v>108</v>
      </c>
      <c r="E42" s="23"/>
    </row>
    <row r="43" ht="12.75">
      <c r="D43" s="21"/>
    </row>
    <row r="44" spans="1:7" ht="12.75">
      <c r="A44" s="28" t="s">
        <v>116</v>
      </c>
      <c r="D44" s="1"/>
      <c r="G44" s="31">
        <v>-523.72</v>
      </c>
    </row>
    <row r="45" spans="1:7" ht="15">
      <c r="A45" t="s">
        <v>117</v>
      </c>
      <c r="D45" s="30"/>
      <c r="G45" s="38">
        <v>10240.98</v>
      </c>
    </row>
    <row r="46" spans="4:8" ht="12.75">
      <c r="D46" s="30"/>
      <c r="H46" s="39">
        <f>G45+G44</f>
        <v>9717.26</v>
      </c>
    </row>
    <row r="47" ht="12.75">
      <c r="D47" s="1"/>
    </row>
    <row r="48" ht="12.75">
      <c r="D48" s="22"/>
    </row>
    <row r="49" spans="1:4" ht="12.75">
      <c r="A49" s="28" t="s">
        <v>118</v>
      </c>
      <c r="D49" s="1"/>
    </row>
    <row r="50" ht="12.75">
      <c r="D50" s="1"/>
    </row>
    <row r="51" spans="1:7" ht="12.75">
      <c r="A51" t="s">
        <v>119</v>
      </c>
      <c r="D51" s="1"/>
      <c r="G51" s="31">
        <v>8266.96</v>
      </c>
    </row>
    <row r="52" spans="1:7" ht="12.75">
      <c r="A52" t="s">
        <v>123</v>
      </c>
      <c r="D52" s="22"/>
      <c r="G52" s="31">
        <v>1450.3</v>
      </c>
    </row>
    <row r="53" spans="4:8" ht="12.75">
      <c r="D53" s="1"/>
      <c r="H53" s="39">
        <f>G51+G52</f>
        <v>9717.259999999998</v>
      </c>
    </row>
    <row r="54" ht="12.75">
      <c r="D54" s="1"/>
    </row>
    <row r="56" ht="12.75">
      <c r="A56" s="1"/>
    </row>
    <row r="57" spans="1:3" ht="12.75">
      <c r="A57" s="29"/>
      <c r="B57" s="28"/>
      <c r="C57" s="28"/>
    </row>
    <row r="58" spans="1:3" ht="12.75">
      <c r="A58" s="29"/>
      <c r="B58" s="28"/>
      <c r="C58" s="28"/>
    </row>
    <row r="59" spans="1:3" ht="12.75">
      <c r="A59" s="29"/>
      <c r="B59" s="28"/>
      <c r="C59" s="28"/>
    </row>
    <row r="60" spans="1:3" ht="12.75">
      <c r="A60" s="29"/>
      <c r="B60" s="28"/>
      <c r="C60" s="28"/>
    </row>
    <row r="61" spans="1:3" ht="12.75">
      <c r="A61" s="29"/>
      <c r="B61" s="28"/>
      <c r="C61" s="28"/>
    </row>
    <row r="62" spans="1:3" ht="12.75">
      <c r="A62" s="29"/>
      <c r="B62" s="28"/>
      <c r="C62" s="28"/>
    </row>
    <row r="63" spans="1:3" ht="12.75">
      <c r="A63" s="29"/>
      <c r="B63" s="28"/>
      <c r="C63" s="28"/>
    </row>
    <row r="64" spans="1:3" ht="12.75">
      <c r="A64" s="29"/>
      <c r="B64" s="28"/>
      <c r="C64" s="28"/>
    </row>
    <row r="65" spans="1:3" ht="12.75">
      <c r="A65" s="29"/>
      <c r="B65" s="28"/>
      <c r="C65" s="28"/>
    </row>
    <row r="66" spans="1:3" ht="12.75">
      <c r="A66" s="29"/>
      <c r="B66" s="28"/>
      <c r="C66" s="28"/>
    </row>
    <row r="67" spans="1:3" ht="12.75">
      <c r="A67" s="29"/>
      <c r="B67" s="28"/>
      <c r="C67" s="28"/>
    </row>
    <row r="68" spans="1:3" ht="12.75">
      <c r="A68" s="22"/>
      <c r="B68" s="23"/>
      <c r="C68" s="28"/>
    </row>
  </sheetData>
  <sheetProtection/>
  <mergeCells count="2">
    <mergeCell ref="C4:G4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J17" sqref="J17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9.7109375" style="1" customWidth="1"/>
    <col min="10" max="10" width="9.14062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81</v>
      </c>
      <c r="D4" s="54"/>
      <c r="E4" s="54"/>
      <c r="F4" s="54"/>
      <c r="G4" s="54"/>
      <c r="H4" s="10"/>
    </row>
    <row r="5" spans="2:8" ht="12.75">
      <c r="B5" s="7"/>
      <c r="C5" s="51" t="s">
        <v>89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8850</v>
      </c>
      <c r="H8" s="10"/>
    </row>
    <row r="9" spans="2:8" ht="12.75">
      <c r="B9" s="7"/>
      <c r="C9" s="8" t="s">
        <v>4</v>
      </c>
      <c r="D9" s="8"/>
      <c r="E9" s="8"/>
      <c r="F9" s="8"/>
      <c r="G9" s="18">
        <v>4.45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200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92.5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745.58</v>
      </c>
      <c r="H12" s="10"/>
    </row>
    <row r="13" spans="2:8" ht="12.75">
      <c r="B13" s="7"/>
      <c r="C13" s="8" t="s">
        <v>76</v>
      </c>
      <c r="D13" s="8"/>
      <c r="E13" s="8"/>
      <c r="F13" s="8"/>
      <c r="G13" s="18">
        <v>400</v>
      </c>
      <c r="H13" s="10"/>
    </row>
    <row r="14" spans="2:8" ht="12.75">
      <c r="B14" s="7"/>
      <c r="C14" s="8" t="s">
        <v>77</v>
      </c>
      <c r="D14" s="8"/>
      <c r="E14" s="8"/>
      <c r="F14" s="8"/>
      <c r="G14" s="18">
        <v>184.78</v>
      </c>
      <c r="H14" s="10"/>
    </row>
    <row r="15" spans="2:8" ht="12.75">
      <c r="B15" s="7"/>
      <c r="C15" s="8" t="s">
        <v>85</v>
      </c>
      <c r="D15" s="8"/>
      <c r="E15" s="8"/>
      <c r="F15" s="8"/>
      <c r="G15" s="18">
        <v>145.75</v>
      </c>
      <c r="H15" s="10"/>
    </row>
    <row r="16" spans="2:8" ht="12.75">
      <c r="B16" s="7"/>
      <c r="C16" s="17"/>
      <c r="D16" s="8"/>
      <c r="E16" s="8"/>
      <c r="F16" s="8"/>
      <c r="G16" s="18"/>
      <c r="H16" s="10"/>
    </row>
    <row r="17" spans="2:11" ht="12.75">
      <c r="B17" s="7"/>
      <c r="C17" s="8"/>
      <c r="D17" s="8"/>
      <c r="E17" s="8"/>
      <c r="F17" s="12" t="s">
        <v>11</v>
      </c>
      <c r="G17" s="25">
        <f>SUM(G8:G16)</f>
        <v>10623.060000000001</v>
      </c>
      <c r="H17" s="10"/>
      <c r="I17" s="1"/>
      <c r="K17" s="1"/>
    </row>
    <row r="18" spans="2:8" ht="12.75">
      <c r="B18" s="7"/>
      <c r="C18" s="8"/>
      <c r="D18" s="8"/>
      <c r="E18" s="8"/>
      <c r="F18" s="8"/>
      <c r="G18" s="9"/>
      <c r="H18" s="10"/>
    </row>
    <row r="19" spans="2:8" ht="12.75">
      <c r="B19" s="24" t="s">
        <v>12</v>
      </c>
      <c r="C19" s="8"/>
      <c r="D19" s="8"/>
      <c r="E19" s="8"/>
      <c r="F19" s="8"/>
      <c r="G19" s="9"/>
      <c r="H19" s="10"/>
    </row>
    <row r="20" spans="2:8" ht="12.75">
      <c r="B20" s="24"/>
      <c r="C20" s="8" t="s">
        <v>20</v>
      </c>
      <c r="D20" s="8"/>
      <c r="E20" s="8"/>
      <c r="F20" s="8"/>
      <c r="G20" s="18">
        <v>4183.33</v>
      </c>
      <c r="H20" s="10"/>
    </row>
    <row r="21" spans="2:8" ht="12.75">
      <c r="B21" s="7"/>
      <c r="C21" s="8" t="s">
        <v>13</v>
      </c>
      <c r="D21" s="8"/>
      <c r="E21" s="8"/>
      <c r="F21" s="8"/>
      <c r="G21" s="18">
        <v>185</v>
      </c>
      <c r="H21" s="10"/>
    </row>
    <row r="22" spans="2:8" ht="12.75">
      <c r="B22" s="7"/>
      <c r="C22" s="8" t="s">
        <v>14</v>
      </c>
      <c r="D22" s="8"/>
      <c r="E22" s="8"/>
      <c r="F22" s="8"/>
      <c r="G22" s="18">
        <v>45</v>
      </c>
      <c r="H22" s="10"/>
    </row>
    <row r="23" spans="2:8" ht="12.75">
      <c r="B23" s="7"/>
      <c r="C23" s="8" t="s">
        <v>78</v>
      </c>
      <c r="D23" s="8"/>
      <c r="E23" s="8"/>
      <c r="F23" s="8"/>
      <c r="G23" s="18">
        <v>443.48</v>
      </c>
      <c r="H23" s="10"/>
    </row>
    <row r="24" spans="2:8" ht="12.75">
      <c r="B24" s="7"/>
      <c r="C24" s="8" t="s">
        <v>86</v>
      </c>
      <c r="D24" s="8"/>
      <c r="E24" s="8"/>
      <c r="F24" s="8"/>
      <c r="G24" s="18">
        <v>481.84</v>
      </c>
      <c r="H24" s="10"/>
    </row>
    <row r="25" spans="2:8" ht="12.75">
      <c r="B25" s="7"/>
      <c r="C25" s="8" t="s">
        <v>87</v>
      </c>
      <c r="D25" s="8"/>
      <c r="E25" s="8"/>
      <c r="F25" s="8"/>
      <c r="G25" s="18">
        <v>135</v>
      </c>
      <c r="H25" s="10"/>
    </row>
    <row r="26" spans="2:8" ht="12.75">
      <c r="B26" s="7"/>
      <c r="C26" s="8" t="s">
        <v>98</v>
      </c>
      <c r="D26" s="8"/>
      <c r="E26" s="8"/>
      <c r="F26" s="8"/>
      <c r="G26" s="18">
        <v>330.69</v>
      </c>
      <c r="H26" s="10"/>
    </row>
    <row r="27" spans="2:8" ht="12.75">
      <c r="B27" s="7"/>
      <c r="C27" s="8" t="s">
        <v>90</v>
      </c>
      <c r="D27" s="8"/>
      <c r="E27" s="8"/>
      <c r="F27" s="8"/>
      <c r="G27" s="18">
        <v>9</v>
      </c>
      <c r="H27" s="10"/>
    </row>
    <row r="28" spans="2:8" ht="12.75">
      <c r="B28" s="7"/>
      <c r="C28" s="8" t="s">
        <v>79</v>
      </c>
      <c r="D28" s="8"/>
      <c r="E28" s="8"/>
      <c r="F28" s="8"/>
      <c r="G28" s="18">
        <v>137.99</v>
      </c>
      <c r="H28" s="10"/>
    </row>
    <row r="29" spans="2:8" ht="12.75">
      <c r="B29" s="7"/>
      <c r="C29" s="8" t="s">
        <v>15</v>
      </c>
      <c r="D29" s="8"/>
      <c r="E29" s="8"/>
      <c r="F29" s="8"/>
      <c r="G29" s="18">
        <v>150</v>
      </c>
      <c r="H29" s="10"/>
    </row>
    <row r="30" spans="2:8" ht="12.75">
      <c r="B30" s="7"/>
      <c r="C30" s="8" t="s">
        <v>83</v>
      </c>
      <c r="D30" s="8"/>
      <c r="E30" s="8"/>
      <c r="F30" s="8"/>
      <c r="G30" s="18">
        <v>506</v>
      </c>
      <c r="H30" s="10"/>
    </row>
    <row r="31" spans="2:8" ht="12.75">
      <c r="B31" s="7"/>
      <c r="C31" s="8" t="s">
        <v>73</v>
      </c>
      <c r="D31" s="8"/>
      <c r="E31" s="8"/>
      <c r="F31" s="8"/>
      <c r="G31" s="18">
        <v>2000</v>
      </c>
      <c r="H31" s="10"/>
    </row>
    <row r="32" spans="2:12" ht="12.75">
      <c r="B32" s="7"/>
      <c r="C32" s="8" t="s">
        <v>17</v>
      </c>
      <c r="D32" s="8"/>
      <c r="E32" s="8"/>
      <c r="F32" s="8"/>
      <c r="G32" s="18">
        <v>125</v>
      </c>
      <c r="H32" s="10"/>
      <c r="J32" s="29"/>
      <c r="K32" s="28"/>
      <c r="L32" s="28"/>
    </row>
    <row r="33" spans="2:12" ht="12.75">
      <c r="B33" s="7"/>
      <c r="C33" s="8" t="s">
        <v>84</v>
      </c>
      <c r="D33" s="8"/>
      <c r="E33" s="8"/>
      <c r="F33" s="8"/>
      <c r="G33" s="18">
        <v>240</v>
      </c>
      <c r="H33" s="26"/>
      <c r="I33" s="1"/>
      <c r="J33" s="29"/>
      <c r="K33" s="29"/>
      <c r="L33" s="28"/>
    </row>
    <row r="34" spans="3:12" ht="12.75">
      <c r="C34" s="8"/>
      <c r="D34" s="8"/>
      <c r="E34" s="8"/>
      <c r="F34" s="12" t="s">
        <v>11</v>
      </c>
      <c r="G34" s="25">
        <f>SUM(G20:G33)</f>
        <v>8972.329999999998</v>
      </c>
      <c r="H34" s="10"/>
      <c r="J34" s="29"/>
      <c r="K34" s="29"/>
      <c r="L34" s="28"/>
    </row>
    <row r="35" spans="2:12" ht="12.75">
      <c r="B35" s="24" t="s">
        <v>58</v>
      </c>
      <c r="C35" s="8"/>
      <c r="D35" s="8"/>
      <c r="E35" s="8"/>
      <c r="F35" s="8"/>
      <c r="G35" s="9"/>
      <c r="H35" s="10"/>
      <c r="J35" s="29"/>
      <c r="K35" s="28"/>
      <c r="L35" s="28"/>
    </row>
    <row r="36" spans="2:12" ht="12.75">
      <c r="B36" s="24"/>
      <c r="C36" s="8"/>
      <c r="D36" s="8"/>
      <c r="E36" s="8"/>
      <c r="F36" s="12" t="s">
        <v>11</v>
      </c>
      <c r="G36" s="25">
        <f>G17-G34</f>
        <v>1650.7300000000032</v>
      </c>
      <c r="H36" s="10"/>
      <c r="J36" s="29"/>
      <c r="K36" s="28"/>
      <c r="L36" s="28"/>
    </row>
    <row r="37" spans="2:12" ht="12.75">
      <c r="B37" s="7"/>
      <c r="C37" s="8"/>
      <c r="D37" s="8"/>
      <c r="E37" s="8"/>
      <c r="F37" s="12"/>
      <c r="G37" s="25"/>
      <c r="H37" s="10"/>
      <c r="J37" s="29"/>
      <c r="K37" s="28"/>
      <c r="L37" s="28"/>
    </row>
    <row r="38" spans="2:12" ht="15">
      <c r="B38" s="19" t="s">
        <v>57</v>
      </c>
      <c r="C38" s="8"/>
      <c r="D38" s="8"/>
      <c r="E38" s="8"/>
      <c r="F38" s="8"/>
      <c r="G38" s="9"/>
      <c r="H38" s="10"/>
      <c r="J38" s="29"/>
      <c r="K38" s="28"/>
      <c r="L38" s="28"/>
    </row>
    <row r="39" spans="2:12" ht="12.75">
      <c r="B39" s="13"/>
      <c r="C39" s="14"/>
      <c r="D39" s="14"/>
      <c r="E39" s="14"/>
      <c r="F39" s="14"/>
      <c r="G39" s="15"/>
      <c r="H39" s="16"/>
      <c r="J39" s="29"/>
      <c r="K39" s="28"/>
      <c r="L39" s="28"/>
    </row>
    <row r="41" spans="4:5" ht="12.75">
      <c r="D41" s="23" t="s">
        <v>64</v>
      </c>
      <c r="E41" s="23"/>
    </row>
    <row r="42" spans="4:5" ht="12.75">
      <c r="D42" s="23" t="s">
        <v>91</v>
      </c>
      <c r="E42" s="23"/>
    </row>
    <row r="43" ht="12.75">
      <c r="D43" s="21" t="s">
        <v>11</v>
      </c>
    </row>
    <row r="44" spans="1:4" ht="12.75">
      <c r="A44" s="23" t="s">
        <v>66</v>
      </c>
      <c r="D44" s="1"/>
    </row>
    <row r="45" spans="2:4" ht="12.75">
      <c r="B45" t="s">
        <v>67</v>
      </c>
      <c r="D45" s="1">
        <v>-310.65</v>
      </c>
    </row>
    <row r="46" spans="2:4" ht="12.75">
      <c r="B46" t="s">
        <v>68</v>
      </c>
      <c r="D46" s="1">
        <v>6926.88</v>
      </c>
    </row>
    <row r="47" spans="2:4" ht="12.75">
      <c r="B47" t="s">
        <v>69</v>
      </c>
      <c r="D47" s="1">
        <f>G36</f>
        <v>1650.7300000000032</v>
      </c>
    </row>
    <row r="48" ht="12.75">
      <c r="D48" s="22">
        <f>SUM(D45:D47)</f>
        <v>8266.960000000003</v>
      </c>
    </row>
    <row r="49" spans="1:4" ht="12.75">
      <c r="A49" s="23" t="s">
        <v>70</v>
      </c>
      <c r="D49" s="1"/>
    </row>
    <row r="50" spans="2:4" ht="12.75">
      <c r="B50" t="s">
        <v>67</v>
      </c>
      <c r="D50" s="1">
        <v>-331.2</v>
      </c>
    </row>
    <row r="51" spans="2:4" ht="12.75">
      <c r="B51" t="s">
        <v>68</v>
      </c>
      <c r="D51" s="1">
        <v>8598.16</v>
      </c>
    </row>
    <row r="52" ht="12.75">
      <c r="D52" s="22">
        <f>SUM(D50:D51)</f>
        <v>8266.96</v>
      </c>
    </row>
    <row r="53" ht="12.75">
      <c r="D53" s="1"/>
    </row>
    <row r="54" ht="12.75">
      <c r="D54" s="1"/>
    </row>
    <row r="56" ht="12.75">
      <c r="A56" s="1" t="s">
        <v>100</v>
      </c>
    </row>
    <row r="57" spans="1:3" ht="12.75">
      <c r="A57" s="29">
        <v>2404.43</v>
      </c>
      <c r="B57" s="28" t="s">
        <v>92</v>
      </c>
      <c r="C57" s="28"/>
    </row>
    <row r="58" spans="1:3" ht="12.75">
      <c r="A58" s="29">
        <v>444</v>
      </c>
      <c r="B58" s="28" t="s">
        <v>101</v>
      </c>
      <c r="C58" s="28"/>
    </row>
    <row r="59" spans="1:3" ht="12.75">
      <c r="A59" s="29">
        <v>601.11</v>
      </c>
      <c r="B59" s="28" t="s">
        <v>93</v>
      </c>
      <c r="C59" s="28"/>
    </row>
    <row r="60" spans="1:3" ht="12.75">
      <c r="A60" s="29">
        <v>-75</v>
      </c>
      <c r="B60" s="28" t="s">
        <v>94</v>
      </c>
      <c r="C60" s="28"/>
    </row>
    <row r="61" spans="1:3" ht="12.75">
      <c r="A61" s="29">
        <v>113.71</v>
      </c>
      <c r="B61" s="28" t="s">
        <v>102</v>
      </c>
      <c r="C61" s="28"/>
    </row>
    <row r="62" spans="1:3" ht="12.75">
      <c r="A62" s="29">
        <v>16.49</v>
      </c>
      <c r="B62" s="28" t="s">
        <v>103</v>
      </c>
      <c r="C62" s="28"/>
    </row>
    <row r="63" spans="1:3" ht="12.75">
      <c r="A63" s="29">
        <v>269.91</v>
      </c>
      <c r="B63" s="28" t="s">
        <v>95</v>
      </c>
      <c r="C63" s="28"/>
    </row>
    <row r="64" spans="1:3" ht="12.75">
      <c r="A64" s="29">
        <v>31.43</v>
      </c>
      <c r="B64" s="28" t="s">
        <v>96</v>
      </c>
      <c r="C64" s="28"/>
    </row>
    <row r="65" spans="1:3" ht="12.75">
      <c r="A65" s="29">
        <v>103.5</v>
      </c>
      <c r="B65" s="28" t="s">
        <v>97</v>
      </c>
      <c r="C65" s="28"/>
    </row>
    <row r="66" spans="1:3" ht="12.75">
      <c r="A66" s="29">
        <v>124.5</v>
      </c>
      <c r="B66" s="28" t="s">
        <v>104</v>
      </c>
      <c r="C66" s="28"/>
    </row>
    <row r="67" spans="1:3" ht="12.75">
      <c r="A67" s="29">
        <v>149.25</v>
      </c>
      <c r="B67" s="28" t="s">
        <v>99</v>
      </c>
      <c r="C67" s="28"/>
    </row>
    <row r="68" spans="1:3" ht="12.75">
      <c r="A68" s="22">
        <f>SUM(A57:A67)</f>
        <v>4183.33</v>
      </c>
      <c r="B68" s="23" t="s">
        <v>105</v>
      </c>
      <c r="C68" s="28"/>
    </row>
    <row r="70" ht="12.75">
      <c r="A70" t="s">
        <v>106</v>
      </c>
    </row>
  </sheetData>
  <sheetProtection/>
  <mergeCells count="2">
    <mergeCell ref="C4:G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25.140625" style="0" customWidth="1"/>
    <col min="6" max="6" width="2.57421875" style="0" customWidth="1"/>
    <col min="7" max="7" width="9.7109375" style="1" customWidth="1"/>
    <col min="13" max="13" width="14.57421875" style="0" customWidth="1"/>
  </cols>
  <sheetData>
    <row r="1" ht="12.75">
      <c r="N1" s="1"/>
    </row>
    <row r="2" spans="2:8" ht="26.25" customHeight="1">
      <c r="B2" s="2"/>
      <c r="C2" s="3" t="s">
        <v>0</v>
      </c>
      <c r="D2" s="4"/>
      <c r="E2" s="4"/>
      <c r="F2" s="4"/>
      <c r="G2" s="5"/>
      <c r="H2" s="6"/>
    </row>
    <row r="3" spans="2:8" ht="12.75">
      <c r="B3" s="7"/>
      <c r="C3" s="8"/>
      <c r="D3" s="8"/>
      <c r="E3" s="8"/>
      <c r="F3" s="8"/>
      <c r="G3" s="9"/>
      <c r="H3" s="10"/>
    </row>
    <row r="4" spans="2:8" ht="24.75" customHeight="1">
      <c r="B4" s="7"/>
      <c r="C4" s="53" t="s">
        <v>81</v>
      </c>
      <c r="D4" s="54"/>
      <c r="E4" s="54"/>
      <c r="F4" s="54"/>
      <c r="G4" s="54"/>
      <c r="H4" s="10"/>
    </row>
    <row r="5" spans="2:8" ht="12.75">
      <c r="B5" s="7"/>
      <c r="C5" s="51" t="s">
        <v>82</v>
      </c>
      <c r="D5" s="51"/>
      <c r="E5" s="51"/>
      <c r="F5" s="51"/>
      <c r="G5" s="9"/>
      <c r="H5" s="10"/>
    </row>
    <row r="6" spans="2:8" ht="12.75">
      <c r="B6" s="7"/>
      <c r="C6" s="8"/>
      <c r="D6" s="8"/>
      <c r="E6" s="8"/>
      <c r="F6" s="8"/>
      <c r="G6" s="9"/>
      <c r="H6" s="10"/>
    </row>
    <row r="7" spans="2:8" ht="12.75">
      <c r="B7" s="24" t="s">
        <v>2</v>
      </c>
      <c r="C7" s="8"/>
      <c r="D7" s="8"/>
      <c r="E7" s="8"/>
      <c r="F7" s="8"/>
      <c r="G7" s="11" t="s">
        <v>11</v>
      </c>
      <c r="H7" s="10"/>
    </row>
    <row r="8" spans="2:8" ht="12.75">
      <c r="B8" s="7"/>
      <c r="C8" s="8" t="s">
        <v>3</v>
      </c>
      <c r="D8" s="8"/>
      <c r="E8" s="8"/>
      <c r="F8" s="8"/>
      <c r="G8" s="18">
        <v>8074</v>
      </c>
      <c r="H8" s="10"/>
    </row>
    <row r="9" spans="2:8" ht="12.75">
      <c r="B9" s="7"/>
      <c r="C9" s="8" t="s">
        <v>4</v>
      </c>
      <c r="D9" s="8"/>
      <c r="E9" s="8"/>
      <c r="F9" s="8"/>
      <c r="G9" s="18">
        <v>46.53</v>
      </c>
      <c r="H9" s="10"/>
    </row>
    <row r="10" spans="2:8" ht="12.75">
      <c r="B10" s="7"/>
      <c r="C10" s="8" t="s">
        <v>5</v>
      </c>
      <c r="D10" s="8"/>
      <c r="E10" s="8"/>
      <c r="F10" s="8"/>
      <c r="G10" s="18">
        <v>200</v>
      </c>
      <c r="H10" s="10"/>
    </row>
    <row r="11" spans="2:8" ht="12.75">
      <c r="B11" s="7"/>
      <c r="C11" s="8" t="s">
        <v>6</v>
      </c>
      <c r="D11" s="8"/>
      <c r="E11" s="8"/>
      <c r="F11" s="8"/>
      <c r="G11" s="18">
        <v>74.5</v>
      </c>
      <c r="H11" s="10"/>
    </row>
    <row r="12" spans="2:8" ht="12.75">
      <c r="B12" s="7"/>
      <c r="C12" s="8" t="s">
        <v>7</v>
      </c>
      <c r="D12" s="8"/>
      <c r="E12" s="8"/>
      <c r="F12" s="8"/>
      <c r="G12" s="18">
        <v>1038.89</v>
      </c>
      <c r="H12" s="10"/>
    </row>
    <row r="13" spans="2:8" ht="12.75">
      <c r="B13" s="7"/>
      <c r="C13" s="8" t="s">
        <v>76</v>
      </c>
      <c r="D13" s="8"/>
      <c r="E13" s="8"/>
      <c r="F13" s="8"/>
      <c r="G13" s="18">
        <v>400</v>
      </c>
      <c r="H13" s="10"/>
    </row>
    <row r="14" spans="2:8" ht="12.75">
      <c r="B14" s="7"/>
      <c r="C14" s="8" t="s">
        <v>77</v>
      </c>
      <c r="D14" s="8"/>
      <c r="E14" s="8"/>
      <c r="F14" s="8"/>
      <c r="G14" s="18">
        <v>144.68</v>
      </c>
      <c r="H14" s="10"/>
    </row>
    <row r="15" spans="2:8" ht="12.75">
      <c r="B15" s="7"/>
      <c r="C15" s="8" t="s">
        <v>85</v>
      </c>
      <c r="D15" s="8"/>
      <c r="E15" s="8"/>
      <c r="F15" s="8"/>
      <c r="G15" s="18">
        <v>522.07</v>
      </c>
      <c r="H15" s="10"/>
    </row>
    <row r="16" spans="2:8" ht="12.75">
      <c r="B16" s="7"/>
      <c r="C16" s="17" t="s">
        <v>60</v>
      </c>
      <c r="D16" s="8"/>
      <c r="E16" s="8"/>
      <c r="F16" s="8"/>
      <c r="G16" s="18">
        <v>100</v>
      </c>
      <c r="H16" s="10"/>
    </row>
    <row r="17" spans="2:8" ht="12.75">
      <c r="B17" s="7"/>
      <c r="C17" s="8"/>
      <c r="D17" s="8"/>
      <c r="E17" s="8"/>
      <c r="F17" s="12" t="s">
        <v>11</v>
      </c>
      <c r="G17" s="25">
        <f>SUM(G8:G16)</f>
        <v>10600.669999999998</v>
      </c>
      <c r="H17" s="10"/>
    </row>
    <row r="18" spans="2:8" ht="12.75">
      <c r="B18" s="7"/>
      <c r="C18" s="8"/>
      <c r="D18" s="8"/>
      <c r="E18" s="8"/>
      <c r="F18" s="8"/>
      <c r="G18" s="9"/>
      <c r="H18" s="10"/>
    </row>
    <row r="19" spans="2:8" ht="12.75">
      <c r="B19" s="24" t="s">
        <v>12</v>
      </c>
      <c r="C19" s="8"/>
      <c r="D19" s="8"/>
      <c r="E19" s="8"/>
      <c r="F19" s="8"/>
      <c r="G19" s="9"/>
      <c r="H19" s="10"/>
    </row>
    <row r="20" spans="2:8" ht="12.75">
      <c r="B20" s="24"/>
      <c r="C20" s="8" t="s">
        <v>20</v>
      </c>
      <c r="D20" s="8"/>
      <c r="E20" s="8"/>
      <c r="F20" s="8"/>
      <c r="G20" s="18">
        <v>4775.61</v>
      </c>
      <c r="H20" s="10"/>
    </row>
    <row r="21" spans="2:8" ht="12.75">
      <c r="B21" s="7"/>
      <c r="C21" s="8" t="s">
        <v>13</v>
      </c>
      <c r="D21" s="8"/>
      <c r="E21" s="8"/>
      <c r="F21" s="8"/>
      <c r="G21" s="18">
        <v>417.93</v>
      </c>
      <c r="H21" s="10"/>
    </row>
    <row r="22" spans="2:8" ht="12.75">
      <c r="B22" s="7"/>
      <c r="C22" s="8" t="s">
        <v>14</v>
      </c>
      <c r="D22" s="8"/>
      <c r="E22" s="8"/>
      <c r="F22" s="8"/>
      <c r="G22" s="18">
        <v>45</v>
      </c>
      <c r="H22" s="10"/>
    </row>
    <row r="23" spans="2:8" ht="12.75">
      <c r="B23" s="7"/>
      <c r="C23" s="8" t="s">
        <v>78</v>
      </c>
      <c r="D23" s="8"/>
      <c r="E23" s="8"/>
      <c r="F23" s="8"/>
      <c r="G23" s="18">
        <v>397.87</v>
      </c>
      <c r="H23" s="10"/>
    </row>
    <row r="24" spans="2:8" ht="12.75">
      <c r="B24" s="7"/>
      <c r="C24" s="8" t="s">
        <v>86</v>
      </c>
      <c r="D24" s="8"/>
      <c r="E24" s="8"/>
      <c r="F24" s="8"/>
      <c r="G24" s="18">
        <v>463.87</v>
      </c>
      <c r="H24" s="10"/>
    </row>
    <row r="25" spans="2:8" ht="12.75">
      <c r="B25" s="7"/>
      <c r="C25" s="8" t="s">
        <v>87</v>
      </c>
      <c r="D25" s="8"/>
      <c r="E25" s="8"/>
      <c r="F25" s="8"/>
      <c r="G25" s="18">
        <v>135</v>
      </c>
      <c r="H25" s="10"/>
    </row>
    <row r="26" spans="2:8" ht="12.75">
      <c r="B26" s="7"/>
      <c r="C26" s="8" t="s">
        <v>79</v>
      </c>
      <c r="D26" s="8"/>
      <c r="E26" s="8"/>
      <c r="F26" s="8"/>
      <c r="G26" s="18">
        <v>134.78</v>
      </c>
      <c r="H26" s="10"/>
    </row>
    <row r="27" spans="2:8" ht="12.75">
      <c r="B27" s="7"/>
      <c r="C27" s="8" t="s">
        <v>15</v>
      </c>
      <c r="D27" s="8"/>
      <c r="E27" s="8"/>
      <c r="F27" s="8"/>
      <c r="G27" s="18">
        <v>150</v>
      </c>
      <c r="H27" s="10"/>
    </row>
    <row r="28" spans="2:8" ht="12.75">
      <c r="B28" s="7"/>
      <c r="C28" s="8" t="s">
        <v>83</v>
      </c>
      <c r="D28" s="8"/>
      <c r="E28" s="8"/>
      <c r="F28" s="8"/>
      <c r="G28" s="18">
        <v>1410.66</v>
      </c>
      <c r="H28" s="10"/>
    </row>
    <row r="29" spans="2:8" ht="12.75">
      <c r="B29" s="7"/>
      <c r="C29" s="8" t="s">
        <v>73</v>
      </c>
      <c r="D29" s="8"/>
      <c r="E29" s="8"/>
      <c r="F29" s="8"/>
      <c r="G29" s="18">
        <v>2000</v>
      </c>
      <c r="H29" s="10"/>
    </row>
    <row r="30" spans="2:8" ht="12.75">
      <c r="B30" s="7"/>
      <c r="C30" s="8" t="s">
        <v>17</v>
      </c>
      <c r="D30" s="8"/>
      <c r="E30" s="8"/>
      <c r="F30" s="8"/>
      <c r="G30" s="18">
        <v>50</v>
      </c>
      <c r="H30" s="10"/>
    </row>
    <row r="31" spans="2:8" ht="12.75">
      <c r="B31" s="7"/>
      <c r="C31" s="8" t="s">
        <v>84</v>
      </c>
      <c r="D31" s="8"/>
      <c r="E31" s="8"/>
      <c r="F31" s="8"/>
      <c r="G31" s="18">
        <v>200</v>
      </c>
      <c r="H31" s="10"/>
    </row>
    <row r="32" spans="2:8" ht="12.75">
      <c r="B32" s="7"/>
      <c r="C32" s="8"/>
      <c r="D32" s="8"/>
      <c r="E32" s="8"/>
      <c r="F32" s="8"/>
      <c r="G32" s="27"/>
      <c r="H32" s="10"/>
    </row>
    <row r="33" spans="2:8" ht="12.75">
      <c r="B33" s="7"/>
      <c r="C33" s="8"/>
      <c r="D33" s="8"/>
      <c r="E33" s="8"/>
      <c r="F33" s="8"/>
      <c r="G33" s="9"/>
      <c r="H33" s="10"/>
    </row>
    <row r="34" spans="2:8" ht="12.75">
      <c r="B34" s="7"/>
      <c r="C34" s="8"/>
      <c r="D34" s="8"/>
      <c r="E34" s="8"/>
      <c r="F34" s="8"/>
      <c r="G34" s="9"/>
      <c r="H34" s="10"/>
    </row>
    <row r="35" spans="2:9" ht="12.75">
      <c r="B35" s="7"/>
      <c r="C35" s="8"/>
      <c r="D35" s="8"/>
      <c r="E35" s="8"/>
      <c r="F35" s="12" t="s">
        <v>11</v>
      </c>
      <c r="G35" s="25">
        <f>SUM(G20:G34)</f>
        <v>10180.72</v>
      </c>
      <c r="H35" s="26"/>
      <c r="I35" s="1"/>
    </row>
    <row r="36" spans="2:8" ht="12.75">
      <c r="B36" s="7"/>
      <c r="C36" s="8"/>
      <c r="D36" s="8"/>
      <c r="E36" s="8"/>
      <c r="F36" s="8"/>
      <c r="G36" s="9"/>
      <c r="H36" s="10"/>
    </row>
    <row r="37" spans="2:8" ht="12.75">
      <c r="B37" s="24" t="s">
        <v>58</v>
      </c>
      <c r="C37" s="8"/>
      <c r="D37" s="8"/>
      <c r="E37" s="8"/>
      <c r="F37" s="12" t="s">
        <v>11</v>
      </c>
      <c r="G37" s="25">
        <f>G17-G35</f>
        <v>419.9499999999989</v>
      </c>
      <c r="H37" s="10"/>
    </row>
    <row r="38" spans="2:8" ht="12.75">
      <c r="B38" s="7"/>
      <c r="C38" s="8"/>
      <c r="D38" s="8"/>
      <c r="E38" s="8"/>
      <c r="F38" s="12"/>
      <c r="G38" s="25"/>
      <c r="H38" s="10"/>
    </row>
    <row r="39" spans="2:8" ht="12.75">
      <c r="B39" s="24"/>
      <c r="C39" s="8"/>
      <c r="D39" s="8"/>
      <c r="E39" s="8"/>
      <c r="F39" s="8"/>
      <c r="G39" s="9"/>
      <c r="H39" s="10"/>
    </row>
    <row r="40" spans="2:8" ht="12.75">
      <c r="B40" s="7"/>
      <c r="C40" s="8"/>
      <c r="D40" s="8"/>
      <c r="E40" s="8"/>
      <c r="F40" s="8"/>
      <c r="G40" s="9"/>
      <c r="H40" s="10"/>
    </row>
    <row r="41" spans="2:8" ht="15">
      <c r="B41" s="19" t="s">
        <v>57</v>
      </c>
      <c r="C41" s="8"/>
      <c r="D41" s="8"/>
      <c r="E41" s="8"/>
      <c r="F41" s="8"/>
      <c r="G41" s="9"/>
      <c r="H41" s="9"/>
    </row>
    <row r="42" spans="2:8" ht="12.75">
      <c r="B42" s="13"/>
      <c r="C42" s="14"/>
      <c r="D42" s="14"/>
      <c r="E42" s="14"/>
      <c r="F42" s="14"/>
      <c r="G42" s="15"/>
      <c r="H42" s="16"/>
    </row>
    <row r="44" spans="4:5" ht="12.75">
      <c r="D44" s="23" t="s">
        <v>64</v>
      </c>
      <c r="E44" s="23"/>
    </row>
    <row r="45" spans="4:5" ht="12.75">
      <c r="D45" s="23" t="s">
        <v>88</v>
      </c>
      <c r="E45" s="23"/>
    </row>
    <row r="46" ht="12.75">
      <c r="D46" s="21" t="s">
        <v>11</v>
      </c>
    </row>
    <row r="47" spans="1:4" ht="12.75">
      <c r="A47" s="23" t="s">
        <v>66</v>
      </c>
      <c r="D47" s="1"/>
    </row>
    <row r="48" spans="2:4" ht="12.75">
      <c r="B48" t="s">
        <v>67</v>
      </c>
      <c r="D48" s="1">
        <v>-306.02</v>
      </c>
    </row>
    <row r="49" spans="2:4" ht="12.75">
      <c r="B49" t="s">
        <v>68</v>
      </c>
      <c r="D49" s="1">
        <v>6502.3</v>
      </c>
    </row>
    <row r="50" spans="2:4" ht="12.75">
      <c r="B50" t="s">
        <v>69</v>
      </c>
      <c r="D50" s="1">
        <f>G37</f>
        <v>419.9499999999989</v>
      </c>
    </row>
    <row r="51" ht="12.75">
      <c r="D51" s="22">
        <f>SUM(D48:D50)</f>
        <v>6616.23</v>
      </c>
    </row>
    <row r="52" spans="1:4" ht="12.75">
      <c r="A52" s="23" t="s">
        <v>70</v>
      </c>
      <c r="D52" s="1"/>
    </row>
    <row r="53" spans="2:4" ht="12.75">
      <c r="B53" t="s">
        <v>67</v>
      </c>
      <c r="D53" s="1">
        <v>-310.65</v>
      </c>
    </row>
    <row r="54" spans="2:4" ht="12.75">
      <c r="B54" t="s">
        <v>68</v>
      </c>
      <c r="D54" s="1">
        <v>6926.88</v>
      </c>
    </row>
    <row r="55" ht="12.75">
      <c r="D55" s="22">
        <f>SUM(D53:D54)</f>
        <v>6616.2300000000005</v>
      </c>
    </row>
    <row r="56" ht="12.75">
      <c r="D56" s="1"/>
    </row>
  </sheetData>
  <sheetProtection/>
  <mergeCells count="2">
    <mergeCell ref="C4:G4"/>
    <mergeCell ref="C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Stephie</dc:creator>
  <cp:keywords/>
  <dc:description/>
  <cp:lastModifiedBy>Joe</cp:lastModifiedBy>
  <cp:lastPrinted>2017-04-24T20:14:49Z</cp:lastPrinted>
  <dcterms:created xsi:type="dcterms:W3CDTF">2004-04-20T14:49:03Z</dcterms:created>
  <dcterms:modified xsi:type="dcterms:W3CDTF">2017-07-13T09:38:00Z</dcterms:modified>
  <cp:category/>
  <cp:version/>
  <cp:contentType/>
  <cp:contentStatus/>
</cp:coreProperties>
</file>