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Yr end bank rec 2020" sheetId="1" r:id="rId1"/>
    <sheet name="Yr end bank rec 2019" sheetId="2" r:id="rId2"/>
    <sheet name="Yr end bank rec 2018" sheetId="3" r:id="rId3"/>
    <sheet name="Yr end bank rec 2017" sheetId="4" r:id="rId4"/>
    <sheet name="Yr end bank rec 2016" sheetId="5" r:id="rId5"/>
    <sheet name="Yr end bank rec 2015" sheetId="6" r:id="rId6"/>
    <sheet name="Yr end bank rec 2014" sheetId="7" r:id="rId7"/>
    <sheet name="Year end bank rec 2013" sheetId="8" r:id="rId8"/>
  </sheets>
  <externalReferences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<sst xmlns="http://schemas.openxmlformats.org/spreadsheetml/2006/main" count="155" uniqueCount="55">
  <si>
    <t>Ludham Parish Council</t>
  </si>
  <si>
    <t>Bank Reconcilliation</t>
  </si>
  <si>
    <t>Prepared by: Jo Beardshaw, Clerk and RFO</t>
  </si>
  <si>
    <t>£</t>
  </si>
  <si>
    <t>Current Account:</t>
  </si>
  <si>
    <t>Deposit account</t>
  </si>
  <si>
    <t>less unpresented cheques</t>
  </si>
  <si>
    <t>plus unbanked cash</t>
  </si>
  <si>
    <t>CASH BOOK</t>
  </si>
  <si>
    <t>plus receipts for the year</t>
  </si>
  <si>
    <t>less payments for the year</t>
  </si>
  <si>
    <t>Financial Year Ended 31 March 2013</t>
  </si>
  <si>
    <t>Balance per bank statements at 31st March 2013</t>
  </si>
  <si>
    <t>net balances as at 31st March 2013</t>
  </si>
  <si>
    <t>Opening balance 1st April 2012</t>
  </si>
  <si>
    <t>Closing balance per cash book 31st March 2013</t>
  </si>
  <si>
    <t>Chq no</t>
  </si>
  <si>
    <t>Amount £</t>
  </si>
  <si>
    <t>Financial Year Ended 31 March 2014</t>
  </si>
  <si>
    <t>Balance per bank statements at 31st March 2014</t>
  </si>
  <si>
    <t>Opening balance 1st April 2013</t>
  </si>
  <si>
    <t>net balances as at 31st March 2014</t>
  </si>
  <si>
    <t>Closing balance per cash book 31st March 2014</t>
  </si>
  <si>
    <t>Financial Year Ended 31 March 2015</t>
  </si>
  <si>
    <t>Balance per bank statements at 31st March 2015</t>
  </si>
  <si>
    <t>Opening balance 1st April 2014</t>
  </si>
  <si>
    <t>Closing balance per cash book 31st March 2015</t>
  </si>
  <si>
    <t>Financial Year Ended 31 March 2016</t>
  </si>
  <si>
    <t>Balance per bank statements at 31st March 2016</t>
  </si>
  <si>
    <t>net balances as at 31st March 2015</t>
  </si>
  <si>
    <t>Opening balance 1st April 2015</t>
  </si>
  <si>
    <t>Closing balance per cash book 31st March 2016</t>
  </si>
  <si>
    <t>net balances as at 31st March 2016</t>
  </si>
  <si>
    <t>Financial Year Ended 31 March 2017</t>
  </si>
  <si>
    <t>Balance per bank statements at 31st March 2017</t>
  </si>
  <si>
    <t>Opening balance 1st April 2016</t>
  </si>
  <si>
    <t>Closing balance per cash book 31st March 2017</t>
  </si>
  <si>
    <t>net balances as at 31st March 2017</t>
  </si>
  <si>
    <t>Financial Year Ended 31 March 2018</t>
  </si>
  <si>
    <t>Balance per bank statements at 31st March 2018</t>
  </si>
  <si>
    <t>Opening balance 1st April 2017</t>
  </si>
  <si>
    <t>Closing balance per cash book 31st March 2018</t>
  </si>
  <si>
    <t>(of which £10,000 earmarked for playground)</t>
  </si>
  <si>
    <t>net balances as at 31st March 2018</t>
  </si>
  <si>
    <t>Financial Year Ended 31 March 2019</t>
  </si>
  <si>
    <t>Balance per bank statements at 31st March 2019</t>
  </si>
  <si>
    <t>Opening balance 1st April 2018</t>
  </si>
  <si>
    <t>Closing balance per cash book 31st March 2019</t>
  </si>
  <si>
    <t>NEST DD</t>
  </si>
  <si>
    <t>net balances as at 31st March 2019</t>
  </si>
  <si>
    <t>Financial Year Ended 31 March 2020</t>
  </si>
  <si>
    <t>Balance per bank statements at 31st March 2020</t>
  </si>
  <si>
    <t>net balances as at 31st March 2020</t>
  </si>
  <si>
    <t>NEST</t>
  </si>
  <si>
    <t>Opening balance 1st April 2019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</si>
</sst>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2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4" fontId="0" fillId="0" borderId="0" xfId="42" applyNumberFormat="1" applyFont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0" fontId="0" fillId="0" borderId="0" xfId="0" applyAlignment="1" quotePrefix="1">
      <alignment/>
    </xf>
    <xf numFmtId="2" fontId="0" fillId="0" borderId="0" xfId="0" applyNumberFormat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3" fontId="40" fillId="0" borderId="0" xfId="0" applyNumberFormat="1" applyFont="1" applyBorder="1" applyAlignment="1">
      <alignment horizontal="right" vertical="center" wrapText="1"/>
    </xf>
    <xf numFmtId="43" fontId="40" fillId="0" borderId="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User\Desktop\Ludham\FinancialPC\Audit\Audit%202014\YearEndReceipts&amp;paymentsSummar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User\Dropbox\Ludham\FinancialPC\MonthlyBankRec\2019..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4-2015"/>
      <sheetName val="2013-2014"/>
      <sheetName val="2012-2013"/>
      <sheetName val="2011-2012"/>
      <sheetName val="2010-2011"/>
      <sheetName val="2009-2010"/>
      <sheetName val="2008-2009"/>
      <sheetName val="2007-2008"/>
      <sheetName val="2006-2007"/>
      <sheetName val="2005-2006"/>
      <sheetName val="2003-2004"/>
      <sheetName val="2002-2003"/>
    </sheetNames>
    <sheetDataSet>
      <sheetData sheetId="1">
        <row r="51">
          <cell r="G51">
            <v>12419.97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d March"/>
      <sheetName val="April 2019"/>
      <sheetName val="May 2019"/>
      <sheetName val="June 2019"/>
      <sheetName val="July 2019"/>
      <sheetName val="August 2019"/>
      <sheetName val="September 2019"/>
      <sheetName val="October 2019"/>
      <sheetName val="Nov 19"/>
      <sheetName val="Dec 19"/>
      <sheetName val="Jan 20"/>
      <sheetName val="Feb 20"/>
      <sheetName val="March 20"/>
      <sheetName val="Total year cumulative"/>
    </sheetNames>
    <sheetDataSet>
      <sheetData sheetId="13">
        <row r="14">
          <cell r="E14">
            <v>22836.499999999996</v>
          </cell>
        </row>
        <row r="15">
          <cell r="E15">
            <v>19832.93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1"/>
  <sheetViews>
    <sheetView tabSelected="1" zoomScalePageLayoutView="0" workbookViewId="0" topLeftCell="A1">
      <selection activeCell="H40" sqref="H40"/>
    </sheetView>
  </sheetViews>
  <sheetFormatPr defaultColWidth="9.140625" defaultRowHeight="12.75"/>
  <cols>
    <col min="8" max="8" width="25.7109375" style="0" customWidth="1"/>
  </cols>
  <sheetData>
    <row r="4" ht="27.75">
      <c r="C4" s="1" t="s">
        <v>0</v>
      </c>
    </row>
    <row r="6" ht="15.75">
      <c r="C6" s="12" t="s">
        <v>1</v>
      </c>
    </row>
    <row r="9" spans="1:8" ht="12.75">
      <c r="A9" s="2" t="s">
        <v>50</v>
      </c>
      <c r="H9" s="3"/>
    </row>
    <row r="10" ht="12.75">
      <c r="H10" s="3"/>
    </row>
    <row r="11" spans="1:8" ht="12.75">
      <c r="A11" t="s">
        <v>2</v>
      </c>
      <c r="H11" s="3"/>
    </row>
    <row r="12" ht="12.75">
      <c r="H12" s="3"/>
    </row>
    <row r="13" spans="1:9" ht="12.75">
      <c r="A13" s="11" t="s">
        <v>51</v>
      </c>
      <c r="F13" t="s">
        <v>3</v>
      </c>
      <c r="G13" t="s">
        <v>3</v>
      </c>
      <c r="I13" s="3"/>
    </row>
    <row r="14" ht="12.75">
      <c r="I14" s="3"/>
    </row>
    <row r="15" spans="2:9" ht="12.75">
      <c r="B15" t="s">
        <v>4</v>
      </c>
      <c r="F15" s="3">
        <v>58.6</v>
      </c>
      <c r="I15" s="3"/>
    </row>
    <row r="16" spans="2:9" ht="12.75">
      <c r="B16" t="s">
        <v>5</v>
      </c>
      <c r="F16" s="3">
        <v>7752.98</v>
      </c>
      <c r="I16" s="3"/>
    </row>
    <row r="17" spans="7:9" ht="12.75">
      <c r="G17" s="3">
        <f>F16+F15</f>
        <v>7811.58</v>
      </c>
      <c r="I17" s="3"/>
    </row>
    <row r="18" spans="2:9" ht="12.75">
      <c r="B18" t="s">
        <v>6</v>
      </c>
      <c r="I18" s="3"/>
    </row>
    <row r="19" spans="2:9" ht="12.75">
      <c r="B19" t="s">
        <v>16</v>
      </c>
      <c r="C19" t="s">
        <v>17</v>
      </c>
      <c r="I19" s="3"/>
    </row>
    <row r="20" spans="2:9" ht="15">
      <c r="B20">
        <v>1281</v>
      </c>
      <c r="C20" s="13">
        <v>12</v>
      </c>
      <c r="I20" s="3"/>
    </row>
    <row r="21" spans="2:9" ht="15">
      <c r="B21">
        <v>1282</v>
      </c>
      <c r="C21" s="13">
        <v>392.16</v>
      </c>
      <c r="I21" s="3"/>
    </row>
    <row r="22" spans="2:9" ht="15">
      <c r="B22">
        <v>1283</v>
      </c>
      <c r="C22" s="13">
        <v>100</v>
      </c>
      <c r="I22" s="3"/>
    </row>
    <row r="23" spans="2:9" ht="15">
      <c r="B23">
        <v>1284</v>
      </c>
      <c r="C23" s="13">
        <v>10.6</v>
      </c>
      <c r="H23" s="3"/>
      <c r="I23" s="3"/>
    </row>
    <row r="24" spans="2:9" ht="12.75">
      <c r="B24">
        <v>1285</v>
      </c>
      <c r="C24" s="3">
        <v>130</v>
      </c>
      <c r="I24" s="3"/>
    </row>
    <row r="25" spans="2:9" ht="15">
      <c r="B25" s="9">
        <v>1287</v>
      </c>
      <c r="C25" s="14">
        <v>336</v>
      </c>
      <c r="F25" s="10">
        <f>-SUM(C20:C26)</f>
        <v>-1045.8</v>
      </c>
      <c r="I25" s="3"/>
    </row>
    <row r="26" spans="2:9" ht="15">
      <c r="B26" t="s">
        <v>53</v>
      </c>
      <c r="C26" s="14">
        <v>65.04</v>
      </c>
      <c r="I26" s="3"/>
    </row>
    <row r="27" ht="12.75">
      <c r="I27" s="3"/>
    </row>
    <row r="28" spans="7:9" ht="12.75">
      <c r="G28" s="3">
        <f>F25</f>
        <v>-1045.8</v>
      </c>
      <c r="I28" s="3"/>
    </row>
    <row r="29" spans="2:9" ht="12.75">
      <c r="B29" t="s">
        <v>7</v>
      </c>
      <c r="G29" s="3">
        <v>0</v>
      </c>
      <c r="I29" s="3"/>
    </row>
    <row r="30" spans="2:9" ht="12.75">
      <c r="B30" s="11" t="s">
        <v>52</v>
      </c>
      <c r="G30" s="4">
        <f>G17+G28</f>
        <v>6765.78</v>
      </c>
      <c r="I30" s="3"/>
    </row>
    <row r="31" ht="12.75">
      <c r="I31" s="3"/>
    </row>
    <row r="32" ht="12.75">
      <c r="I32" s="3"/>
    </row>
    <row r="33" spans="1:9" ht="12.75">
      <c r="A33" s="2" t="s">
        <v>8</v>
      </c>
      <c r="G33" s="3"/>
      <c r="I33" s="3"/>
    </row>
    <row r="34" ht="12.75">
      <c r="I34" s="3"/>
    </row>
    <row r="35" spans="1:9" ht="12.75">
      <c r="A35" s="11" t="s">
        <v>54</v>
      </c>
      <c r="G35" s="5">
        <f>'Yr end bank rec 2019'!G39</f>
        <v>3762.209999999999</v>
      </c>
      <c r="I35" s="3"/>
    </row>
    <row r="36" spans="1:9" ht="12.75">
      <c r="A36" t="s">
        <v>9</v>
      </c>
      <c r="G36" s="6">
        <f>'[2]Total year cumulative'!$E$14</f>
        <v>22836.499999999996</v>
      </c>
      <c r="H36" s="7"/>
      <c r="I36" s="3"/>
    </row>
    <row r="37" spans="1:9" ht="12.75">
      <c r="A37" t="s">
        <v>10</v>
      </c>
      <c r="G37" s="7">
        <f>'[2]Total year cumulative'!$E$15</f>
        <v>19832.93</v>
      </c>
      <c r="H37" s="7"/>
      <c r="I37" s="7"/>
    </row>
    <row r="38" spans="1:8" ht="12.75">
      <c r="A38" t="s">
        <v>47</v>
      </c>
      <c r="G38" s="8">
        <f>G35+G36-G37</f>
        <v>6765.779999999995</v>
      </c>
      <c r="H38" s="7"/>
    </row>
    <row r="39" spans="7:8" ht="12.75">
      <c r="G39" s="8"/>
      <c r="H39" s="3">
        <f>G38-G30</f>
        <v>0</v>
      </c>
    </row>
    <row r="41" ht="12.75">
      <c r="H41" s="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I42"/>
  <sheetViews>
    <sheetView zoomScale="85" zoomScaleNormal="85" zoomScalePageLayoutView="0" workbookViewId="0" topLeftCell="A1">
      <selection activeCell="G32" sqref="G32"/>
    </sheetView>
  </sheetViews>
  <sheetFormatPr defaultColWidth="9.140625" defaultRowHeight="12.75"/>
  <cols>
    <col min="8" max="8" width="25.7109375" style="0" customWidth="1"/>
  </cols>
  <sheetData>
    <row r="4" ht="27.75">
      <c r="C4" s="1" t="s">
        <v>0</v>
      </c>
    </row>
    <row r="6" ht="15.75">
      <c r="C6" s="12" t="s">
        <v>1</v>
      </c>
    </row>
    <row r="9" spans="1:8" ht="12.75">
      <c r="A9" s="2" t="s">
        <v>44</v>
      </c>
      <c r="H9" s="3"/>
    </row>
    <row r="10" ht="12.75">
      <c r="H10" s="3"/>
    </row>
    <row r="11" spans="1:8" ht="12.75">
      <c r="A11" t="s">
        <v>2</v>
      </c>
      <c r="H11" s="3"/>
    </row>
    <row r="12" ht="12.75">
      <c r="H12" s="3"/>
    </row>
    <row r="13" spans="1:9" ht="12.75">
      <c r="A13" s="11" t="s">
        <v>45</v>
      </c>
      <c r="F13" t="s">
        <v>3</v>
      </c>
      <c r="G13" t="s">
        <v>3</v>
      </c>
      <c r="I13" s="3"/>
    </row>
    <row r="14" ht="12.75">
      <c r="I14" s="3"/>
    </row>
    <row r="15" spans="2:9" ht="12.75">
      <c r="B15" t="s">
        <v>4</v>
      </c>
      <c r="F15" s="3">
        <v>100</v>
      </c>
      <c r="I15" s="3"/>
    </row>
    <row r="16" spans="2:9" ht="12.75">
      <c r="B16" t="s">
        <v>5</v>
      </c>
      <c r="F16" s="3">
        <v>4093.97</v>
      </c>
      <c r="I16" s="3"/>
    </row>
    <row r="17" spans="7:9" ht="12.75">
      <c r="G17" s="3">
        <f>F16+F15</f>
        <v>4193.969999999999</v>
      </c>
      <c r="I17" s="3"/>
    </row>
    <row r="18" spans="2:9" ht="12.75">
      <c r="B18" t="s">
        <v>6</v>
      </c>
      <c r="I18" s="3"/>
    </row>
    <row r="19" spans="2:9" ht="12.75">
      <c r="B19" t="s">
        <v>16</v>
      </c>
      <c r="C19" t="s">
        <v>17</v>
      </c>
      <c r="I19" s="3"/>
    </row>
    <row r="20" spans="2:9" ht="15">
      <c r="B20">
        <v>1238</v>
      </c>
      <c r="C20" s="13">
        <v>349.13</v>
      </c>
      <c r="I20" s="3"/>
    </row>
    <row r="21" spans="2:9" ht="15">
      <c r="B21">
        <v>1239</v>
      </c>
      <c r="C21" s="13">
        <v>25.8</v>
      </c>
      <c r="I21" s="3"/>
    </row>
    <row r="22" spans="2:9" ht="15">
      <c r="B22" t="s">
        <v>48</v>
      </c>
      <c r="C22" s="13">
        <v>56.83</v>
      </c>
      <c r="I22" s="3"/>
    </row>
    <row r="23" spans="3:9" ht="15">
      <c r="C23" s="13"/>
      <c r="H23" s="3"/>
      <c r="I23" s="3"/>
    </row>
    <row r="24" spans="3:9" ht="12.75">
      <c r="C24" s="3"/>
      <c r="I24" s="3"/>
    </row>
    <row r="25" spans="3:9" ht="12.75">
      <c r="C25" s="3"/>
      <c r="E25" s="3"/>
      <c r="I25" s="3"/>
    </row>
    <row r="26" spans="2:9" ht="12.75">
      <c r="B26" s="9"/>
      <c r="F26" s="10">
        <f>-SUM(C20:C25)</f>
        <v>-431.76</v>
      </c>
      <c r="I26" s="3"/>
    </row>
    <row r="27" ht="12.75">
      <c r="I27" s="3"/>
    </row>
    <row r="28" ht="12.75">
      <c r="I28" s="3"/>
    </row>
    <row r="29" spans="7:9" ht="12.75">
      <c r="G29" s="3">
        <f>F27+F26+F25</f>
        <v>-431.76</v>
      </c>
      <c r="I29" s="3"/>
    </row>
    <row r="30" spans="2:9" ht="12.75">
      <c r="B30" t="s">
        <v>7</v>
      </c>
      <c r="G30" s="3">
        <v>0</v>
      </c>
      <c r="I30" s="3"/>
    </row>
    <row r="31" spans="2:9" ht="12.75">
      <c r="B31" s="11" t="s">
        <v>49</v>
      </c>
      <c r="G31" s="4">
        <f>G17+G29</f>
        <v>3762.209999999999</v>
      </c>
      <c r="I31" s="3"/>
    </row>
    <row r="32" ht="12.75">
      <c r="I32" s="3"/>
    </row>
    <row r="33" ht="12.75">
      <c r="I33" s="3"/>
    </row>
    <row r="34" spans="1:9" ht="12.75">
      <c r="A34" s="2" t="s">
        <v>8</v>
      </c>
      <c r="G34" s="3"/>
      <c r="I34" s="3"/>
    </row>
    <row r="35" ht="12.75">
      <c r="I35" s="3"/>
    </row>
    <row r="36" spans="1:9" ht="12.75">
      <c r="A36" s="11" t="s">
        <v>46</v>
      </c>
      <c r="G36" s="5">
        <v>16747.83</v>
      </c>
      <c r="I36" s="3"/>
    </row>
    <row r="37" spans="1:9" ht="12.75">
      <c r="A37" t="s">
        <v>9</v>
      </c>
      <c r="G37" s="6">
        <v>36335.85</v>
      </c>
      <c r="H37" s="7"/>
      <c r="I37" s="3"/>
    </row>
    <row r="38" spans="1:9" ht="12.75">
      <c r="A38" t="s">
        <v>10</v>
      </c>
      <c r="G38" s="7">
        <v>49321.47</v>
      </c>
      <c r="H38" s="7"/>
      <c r="I38" s="7"/>
    </row>
    <row r="39" spans="1:8" ht="12.75">
      <c r="A39" t="s">
        <v>47</v>
      </c>
      <c r="G39" s="8">
        <f>G36+G37-G38</f>
        <v>3762.209999999999</v>
      </c>
      <c r="H39" s="7"/>
    </row>
    <row r="40" spans="7:8" ht="12.75">
      <c r="G40" s="8"/>
      <c r="H40" s="3">
        <f>G39-G31</f>
        <v>0</v>
      </c>
    </row>
    <row r="42" ht="12.75">
      <c r="H42" s="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I42"/>
  <sheetViews>
    <sheetView zoomScalePageLayoutView="0" workbookViewId="0" topLeftCell="A25">
      <selection activeCell="G62" sqref="G62"/>
    </sheetView>
  </sheetViews>
  <sheetFormatPr defaultColWidth="9.140625" defaultRowHeight="12.75"/>
  <cols>
    <col min="8" max="8" width="25.7109375" style="0" customWidth="1"/>
  </cols>
  <sheetData>
    <row r="4" ht="27.75">
      <c r="C4" s="1" t="s">
        <v>0</v>
      </c>
    </row>
    <row r="6" ht="15.75">
      <c r="C6" s="12" t="s">
        <v>1</v>
      </c>
    </row>
    <row r="9" spans="1:8" ht="12.75">
      <c r="A9" s="2" t="s">
        <v>38</v>
      </c>
      <c r="H9" s="3"/>
    </row>
    <row r="10" ht="12.75">
      <c r="H10" s="3"/>
    </row>
    <row r="11" spans="1:8" ht="12.75">
      <c r="A11" t="s">
        <v>2</v>
      </c>
      <c r="H11" s="3"/>
    </row>
    <row r="12" ht="12.75">
      <c r="H12" s="3"/>
    </row>
    <row r="13" spans="1:9" ht="12.75">
      <c r="A13" s="11" t="s">
        <v>39</v>
      </c>
      <c r="F13" t="s">
        <v>3</v>
      </c>
      <c r="G13" t="s">
        <v>3</v>
      </c>
      <c r="I13" s="3"/>
    </row>
    <row r="14" ht="12.75">
      <c r="I14" s="3"/>
    </row>
    <row r="15" spans="2:9" ht="12.75">
      <c r="B15" t="s">
        <v>4</v>
      </c>
      <c r="F15" s="3">
        <v>2.28</v>
      </c>
      <c r="I15" s="3"/>
    </row>
    <row r="16" spans="2:9" ht="12.75">
      <c r="B16" t="s">
        <v>5</v>
      </c>
      <c r="F16" s="3">
        <v>17443.86</v>
      </c>
      <c r="I16" s="3"/>
    </row>
    <row r="17" spans="7:9" ht="12.75">
      <c r="G17" s="3">
        <f>F16+F15</f>
        <v>17446.14</v>
      </c>
      <c r="I17" s="3"/>
    </row>
    <row r="18" spans="2:9" ht="12.75">
      <c r="B18" t="s">
        <v>6</v>
      </c>
      <c r="I18" s="3"/>
    </row>
    <row r="19" spans="2:9" ht="12.75">
      <c r="B19" t="s">
        <v>16</v>
      </c>
      <c r="C19" t="s">
        <v>17</v>
      </c>
      <c r="I19" s="3"/>
    </row>
    <row r="20" spans="2:9" ht="15">
      <c r="B20">
        <v>1195</v>
      </c>
      <c r="C20" s="13">
        <v>390.23</v>
      </c>
      <c r="I20" s="3"/>
    </row>
    <row r="21" spans="2:9" ht="15">
      <c r="B21">
        <v>1196</v>
      </c>
      <c r="C21" s="13">
        <v>250</v>
      </c>
      <c r="I21" s="3"/>
    </row>
    <row r="22" spans="2:9" ht="15">
      <c r="B22">
        <v>1197</v>
      </c>
      <c r="C22" s="13">
        <v>5.2</v>
      </c>
      <c r="I22" s="3"/>
    </row>
    <row r="23" spans="2:9" ht="15">
      <c r="B23">
        <v>1198</v>
      </c>
      <c r="C23" s="13">
        <v>52.88</v>
      </c>
      <c r="H23" s="3"/>
      <c r="I23" s="3"/>
    </row>
    <row r="24" spans="3:9" ht="12.75">
      <c r="C24" s="3"/>
      <c r="I24" s="3"/>
    </row>
    <row r="25" spans="3:9" ht="12.75">
      <c r="C25" s="3"/>
      <c r="E25" s="3"/>
      <c r="I25" s="3"/>
    </row>
    <row r="26" spans="2:9" ht="12.75">
      <c r="B26" s="9"/>
      <c r="F26" s="10">
        <f>-SUM(C20:C25)</f>
        <v>-698.3100000000001</v>
      </c>
      <c r="I26" s="3"/>
    </row>
    <row r="27" ht="12.75">
      <c r="I27" s="3"/>
    </row>
    <row r="28" ht="12.75">
      <c r="I28" s="3"/>
    </row>
    <row r="29" spans="7:9" ht="12.75">
      <c r="G29" s="3">
        <f>F27+F26+F25</f>
        <v>-698.3100000000001</v>
      </c>
      <c r="I29" s="3"/>
    </row>
    <row r="30" spans="2:9" ht="12.75">
      <c r="B30" t="s">
        <v>7</v>
      </c>
      <c r="G30" s="3">
        <v>0</v>
      </c>
      <c r="I30" s="3"/>
    </row>
    <row r="31" spans="2:9" ht="12.75">
      <c r="B31" s="11" t="s">
        <v>43</v>
      </c>
      <c r="G31" s="4">
        <f>G17+G29</f>
        <v>16747.829999999998</v>
      </c>
      <c r="I31" s="3"/>
    </row>
    <row r="32" ht="12.75">
      <c r="I32" s="3"/>
    </row>
    <row r="33" ht="12.75">
      <c r="I33" s="3"/>
    </row>
    <row r="34" spans="1:9" ht="12.75">
      <c r="A34" s="2" t="s">
        <v>8</v>
      </c>
      <c r="G34" s="3"/>
      <c r="I34" s="3"/>
    </row>
    <row r="35" ht="12.75">
      <c r="I35" s="3"/>
    </row>
    <row r="36" spans="1:9" ht="12.75">
      <c r="A36" s="11" t="s">
        <v>40</v>
      </c>
      <c r="G36" s="5">
        <v>8243.07</v>
      </c>
      <c r="I36" s="3"/>
    </row>
    <row r="37" spans="1:9" ht="12.75">
      <c r="A37" t="s">
        <v>9</v>
      </c>
      <c r="G37" s="6">
        <v>26336.97</v>
      </c>
      <c r="H37" s="7"/>
      <c r="I37" s="3"/>
    </row>
    <row r="38" spans="1:9" ht="12.75">
      <c r="A38" t="s">
        <v>10</v>
      </c>
      <c r="G38" s="7">
        <v>17832.21</v>
      </c>
      <c r="H38" s="7"/>
      <c r="I38" s="7"/>
    </row>
    <row r="39" spans="1:8" ht="12.75">
      <c r="A39" t="s">
        <v>41</v>
      </c>
      <c r="G39" s="8">
        <f>G36+G37-G38</f>
        <v>16747.83</v>
      </c>
      <c r="H39" s="7"/>
    </row>
    <row r="40" spans="1:8" ht="12.75">
      <c r="A40" t="s">
        <v>42</v>
      </c>
      <c r="G40" s="8"/>
      <c r="H40" s="3"/>
    </row>
    <row r="42" ht="12.75">
      <c r="H42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I40"/>
  <sheetViews>
    <sheetView zoomScalePageLayoutView="0" workbookViewId="0" topLeftCell="A4">
      <selection activeCell="K37" sqref="K37"/>
    </sheetView>
  </sheetViews>
  <sheetFormatPr defaultColWidth="9.140625" defaultRowHeight="12.75"/>
  <cols>
    <col min="8" max="8" width="25.7109375" style="0" customWidth="1"/>
  </cols>
  <sheetData>
    <row r="4" ht="27.75">
      <c r="C4" s="1" t="s">
        <v>0</v>
      </c>
    </row>
    <row r="6" ht="15.75">
      <c r="C6" s="12" t="s">
        <v>1</v>
      </c>
    </row>
    <row r="9" spans="1:8" ht="12.75">
      <c r="A9" s="2" t="s">
        <v>33</v>
      </c>
      <c r="H9" s="3"/>
    </row>
    <row r="10" ht="12.75">
      <c r="H10" s="3"/>
    </row>
    <row r="11" spans="1:8" ht="12.75">
      <c r="A11" t="s">
        <v>2</v>
      </c>
      <c r="H11" s="3"/>
    </row>
    <row r="12" ht="12.75">
      <c r="H12" s="3"/>
    </row>
    <row r="13" spans="1:9" ht="12.75">
      <c r="A13" s="11" t="s">
        <v>34</v>
      </c>
      <c r="F13" t="s">
        <v>3</v>
      </c>
      <c r="G13" t="s">
        <v>3</v>
      </c>
      <c r="I13" s="3"/>
    </row>
    <row r="14" ht="12.75">
      <c r="I14" s="3"/>
    </row>
    <row r="15" spans="2:9" ht="12.75">
      <c r="B15" t="s">
        <v>4</v>
      </c>
      <c r="F15" s="3">
        <v>42.18</v>
      </c>
      <c r="I15" s="3"/>
    </row>
    <row r="16" spans="2:9" ht="12.75">
      <c r="B16" t="s">
        <v>5</v>
      </c>
      <c r="F16" s="3">
        <v>8697.36</v>
      </c>
      <c r="I16" s="3"/>
    </row>
    <row r="17" spans="7:9" ht="12.75">
      <c r="G17" s="3">
        <f>F16+F15</f>
        <v>8739.54</v>
      </c>
      <c r="I17" s="3"/>
    </row>
    <row r="18" spans="2:9" ht="12.75">
      <c r="B18" t="s">
        <v>6</v>
      </c>
      <c r="I18" s="3"/>
    </row>
    <row r="19" spans="2:9" ht="12.75">
      <c r="B19" t="s">
        <v>16</v>
      </c>
      <c r="C19" t="s">
        <v>17</v>
      </c>
      <c r="I19" s="3"/>
    </row>
    <row r="20" spans="2:9" ht="12.75">
      <c r="B20">
        <v>1136</v>
      </c>
      <c r="C20" s="3">
        <v>75</v>
      </c>
      <c r="I20" s="3"/>
    </row>
    <row r="21" spans="2:9" ht="12.75">
      <c r="B21">
        <v>1150</v>
      </c>
      <c r="C21" s="3">
        <v>375.14</v>
      </c>
      <c r="I21" s="3"/>
    </row>
    <row r="22" spans="2:9" ht="12.75">
      <c r="B22">
        <v>1151</v>
      </c>
      <c r="C22" s="3">
        <v>46.33</v>
      </c>
      <c r="I22" s="3"/>
    </row>
    <row r="23" spans="3:9" ht="12.75">
      <c r="C23" s="3"/>
      <c r="H23" s="3"/>
      <c r="I23" s="3"/>
    </row>
    <row r="24" spans="3:9" ht="12.75">
      <c r="C24" s="3"/>
      <c r="I24" s="3"/>
    </row>
    <row r="25" spans="3:9" ht="12.75">
      <c r="C25" s="3"/>
      <c r="E25" s="3"/>
      <c r="I25" s="3"/>
    </row>
    <row r="26" spans="2:9" ht="12.75">
      <c r="B26" s="9"/>
      <c r="F26" s="10">
        <f>-SUM(C20:C25)</f>
        <v>-496.46999999999997</v>
      </c>
      <c r="I26" s="3"/>
    </row>
    <row r="27" ht="12.75">
      <c r="I27" s="3"/>
    </row>
    <row r="28" ht="12.75">
      <c r="I28" s="3"/>
    </row>
    <row r="29" spans="7:9" ht="12.75">
      <c r="G29" s="3">
        <f>F27+F26+F25</f>
        <v>-496.46999999999997</v>
      </c>
      <c r="I29" s="3"/>
    </row>
    <row r="30" spans="2:9" ht="12.75">
      <c r="B30" t="s">
        <v>7</v>
      </c>
      <c r="G30" s="3">
        <v>0</v>
      </c>
      <c r="I30" s="3"/>
    </row>
    <row r="31" spans="2:9" ht="12.75">
      <c r="B31" t="s">
        <v>37</v>
      </c>
      <c r="G31" s="4">
        <f>G17+G29</f>
        <v>8243.070000000002</v>
      </c>
      <c r="I31" s="3"/>
    </row>
    <row r="32" ht="12.75">
      <c r="I32" s="3"/>
    </row>
    <row r="33" ht="12.75">
      <c r="I33" s="3"/>
    </row>
    <row r="34" spans="1:9" ht="12.75">
      <c r="A34" s="2" t="s">
        <v>8</v>
      </c>
      <c r="G34" s="3"/>
      <c r="I34" s="3"/>
    </row>
    <row r="35" ht="12.75">
      <c r="I35" s="3"/>
    </row>
    <row r="36" spans="1:9" ht="12.75">
      <c r="A36" s="11" t="s">
        <v>35</v>
      </c>
      <c r="G36" s="5">
        <v>10551.22</v>
      </c>
      <c r="I36" s="3"/>
    </row>
    <row r="37" spans="1:9" ht="12.75">
      <c r="A37" t="s">
        <v>9</v>
      </c>
      <c r="G37" s="6">
        <v>15195.36</v>
      </c>
      <c r="I37" s="3"/>
    </row>
    <row r="38" spans="1:9" ht="12.75">
      <c r="A38" t="s">
        <v>10</v>
      </c>
      <c r="G38" s="7">
        <v>17503.51</v>
      </c>
      <c r="I38" s="7"/>
    </row>
    <row r="39" spans="1:8" ht="12.75">
      <c r="A39" t="s">
        <v>36</v>
      </c>
      <c r="G39" s="8">
        <f>G36+G37-G38</f>
        <v>8243.070000000003</v>
      </c>
      <c r="H39" s="7"/>
    </row>
    <row r="40" ht="12.75">
      <c r="H40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I40"/>
  <sheetViews>
    <sheetView zoomScalePageLayoutView="0" workbookViewId="0" topLeftCell="A4">
      <selection activeCell="G29" sqref="G29"/>
    </sheetView>
  </sheetViews>
  <sheetFormatPr defaultColWidth="9.140625" defaultRowHeight="12.75"/>
  <cols>
    <col min="8" max="8" width="25.7109375" style="0" customWidth="1"/>
  </cols>
  <sheetData>
    <row r="4" ht="27.75">
      <c r="C4" s="1" t="s">
        <v>0</v>
      </c>
    </row>
    <row r="6" ht="15.75">
      <c r="C6" s="12" t="s">
        <v>1</v>
      </c>
    </row>
    <row r="9" spans="1:8" ht="12.75">
      <c r="A9" s="2" t="s">
        <v>27</v>
      </c>
      <c r="H9" s="3"/>
    </row>
    <row r="10" ht="12.75">
      <c r="H10" s="3"/>
    </row>
    <row r="11" spans="1:8" ht="12.75">
      <c r="A11" t="s">
        <v>2</v>
      </c>
      <c r="H11" s="3"/>
    </row>
    <row r="12" ht="12.75">
      <c r="H12" s="3"/>
    </row>
    <row r="13" spans="1:9" ht="12.75">
      <c r="A13" s="11" t="s">
        <v>28</v>
      </c>
      <c r="F13" t="s">
        <v>3</v>
      </c>
      <c r="G13" t="s">
        <v>3</v>
      </c>
      <c r="I13" s="3"/>
    </row>
    <row r="14" ht="12.75">
      <c r="I14" s="3"/>
    </row>
    <row r="15" spans="2:9" ht="12.75">
      <c r="B15" t="s">
        <v>4</v>
      </c>
      <c r="F15" s="3">
        <v>100</v>
      </c>
      <c r="I15" s="3"/>
    </row>
    <row r="16" spans="2:9" ht="12.75">
      <c r="B16" t="s">
        <v>5</v>
      </c>
      <c r="F16" s="3">
        <v>11549.74</v>
      </c>
      <c r="I16" s="3"/>
    </row>
    <row r="17" spans="7:9" ht="12.75">
      <c r="G17" s="3">
        <f>F16+F15</f>
        <v>11649.74</v>
      </c>
      <c r="I17" s="3"/>
    </row>
    <row r="18" spans="2:9" ht="12.75">
      <c r="B18" t="s">
        <v>6</v>
      </c>
      <c r="I18" s="3"/>
    </row>
    <row r="19" spans="2:9" ht="12.75">
      <c r="B19" t="s">
        <v>16</v>
      </c>
      <c r="C19" t="s">
        <v>17</v>
      </c>
      <c r="I19" s="3"/>
    </row>
    <row r="20" spans="2:9" ht="12.75">
      <c r="B20">
        <v>101101</v>
      </c>
      <c r="C20" s="3">
        <v>135</v>
      </c>
      <c r="I20" s="3"/>
    </row>
    <row r="21" spans="2:9" ht="12.75">
      <c r="B21">
        <v>101102</v>
      </c>
      <c r="C21" s="3">
        <v>250</v>
      </c>
      <c r="I21" s="3"/>
    </row>
    <row r="22" spans="2:9" ht="12.75">
      <c r="B22">
        <v>101103</v>
      </c>
      <c r="C22" s="3">
        <v>32.22</v>
      </c>
      <c r="I22" s="3"/>
    </row>
    <row r="23" spans="2:9" ht="12.75">
      <c r="B23">
        <v>101104</v>
      </c>
      <c r="C23" s="3">
        <v>449.28</v>
      </c>
      <c r="H23" s="3"/>
      <c r="I23" s="3"/>
    </row>
    <row r="24" spans="2:9" ht="12.75">
      <c r="B24">
        <v>101105</v>
      </c>
      <c r="C24" s="3">
        <v>232.02</v>
      </c>
      <c r="I24" s="3"/>
    </row>
    <row r="25" spans="3:9" ht="12.75">
      <c r="C25" s="3"/>
      <c r="E25" s="3"/>
      <c r="I25" s="3"/>
    </row>
    <row r="26" spans="2:9" ht="12.75">
      <c r="B26" s="9"/>
      <c r="F26" s="10">
        <f>-SUM(C20:C25)</f>
        <v>-1098.52</v>
      </c>
      <c r="I26" s="3"/>
    </row>
    <row r="27" ht="12.75">
      <c r="I27" s="3"/>
    </row>
    <row r="28" ht="12.75">
      <c r="I28" s="3"/>
    </row>
    <row r="29" spans="7:9" ht="12.75">
      <c r="G29" s="3">
        <f>F28+F27+F26</f>
        <v>-1098.52</v>
      </c>
      <c r="I29" s="3"/>
    </row>
    <row r="30" spans="2:9" ht="12.75">
      <c r="B30" t="s">
        <v>7</v>
      </c>
      <c r="G30" s="3">
        <v>0</v>
      </c>
      <c r="I30" s="3"/>
    </row>
    <row r="31" spans="2:9" ht="12.75">
      <c r="B31" t="s">
        <v>32</v>
      </c>
      <c r="G31" s="4">
        <f>G17+G29</f>
        <v>10551.22</v>
      </c>
      <c r="I31" s="3"/>
    </row>
    <row r="32" ht="12.75">
      <c r="I32" s="3"/>
    </row>
    <row r="33" ht="12.75">
      <c r="I33" s="3"/>
    </row>
    <row r="34" spans="1:9" ht="12.75">
      <c r="A34" s="2" t="s">
        <v>8</v>
      </c>
      <c r="G34" s="3"/>
      <c r="I34" s="3"/>
    </row>
    <row r="35" ht="12.75">
      <c r="I35" s="3"/>
    </row>
    <row r="36" spans="1:9" ht="12.75">
      <c r="A36" s="11" t="s">
        <v>30</v>
      </c>
      <c r="G36" s="5">
        <f>'Yr end bank rec 2015'!G39</f>
        <v>10957.53</v>
      </c>
      <c r="I36" s="3"/>
    </row>
    <row r="37" spans="1:9" ht="12.75">
      <c r="A37" t="s">
        <v>9</v>
      </c>
      <c r="G37" s="6">
        <v>16075.57</v>
      </c>
      <c r="I37" s="3"/>
    </row>
    <row r="38" spans="1:9" ht="12.75">
      <c r="A38" t="s">
        <v>10</v>
      </c>
      <c r="G38" s="7">
        <v>16481.88</v>
      </c>
      <c r="I38" s="7"/>
    </row>
    <row r="39" spans="1:8" ht="12.75">
      <c r="A39" t="s">
        <v>31</v>
      </c>
      <c r="G39" s="8">
        <f>G36+G37-G38</f>
        <v>10551.219999999998</v>
      </c>
      <c r="H39" s="7"/>
    </row>
    <row r="40" ht="12.75">
      <c r="H40" s="3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4:I40"/>
  <sheetViews>
    <sheetView zoomScalePageLayoutView="0" workbookViewId="0" topLeftCell="A1">
      <selection activeCell="M18" sqref="M18"/>
    </sheetView>
  </sheetViews>
  <sheetFormatPr defaultColWidth="9.140625" defaultRowHeight="12.75"/>
  <cols>
    <col min="8" max="8" width="25.7109375" style="0" customWidth="1"/>
  </cols>
  <sheetData>
    <row r="4" ht="27.75">
      <c r="C4" s="1" t="s">
        <v>0</v>
      </c>
    </row>
    <row r="6" ht="15.75">
      <c r="C6" s="12" t="s">
        <v>1</v>
      </c>
    </row>
    <row r="9" spans="1:8" ht="12.75">
      <c r="A9" s="2" t="s">
        <v>23</v>
      </c>
      <c r="H9" s="3"/>
    </row>
    <row r="10" ht="12.75">
      <c r="H10" s="3"/>
    </row>
    <row r="11" spans="1:8" ht="12.75">
      <c r="A11" t="s">
        <v>2</v>
      </c>
      <c r="H11" s="3"/>
    </row>
    <row r="12" ht="12.75">
      <c r="H12" s="3"/>
    </row>
    <row r="13" spans="1:9" ht="12.75">
      <c r="A13" s="11" t="s">
        <v>24</v>
      </c>
      <c r="F13" t="s">
        <v>3</v>
      </c>
      <c r="G13" t="s">
        <v>3</v>
      </c>
      <c r="I13" s="3"/>
    </row>
    <row r="14" ht="12.75">
      <c r="I14" s="3"/>
    </row>
    <row r="15" spans="2:9" ht="12.75">
      <c r="B15" t="s">
        <v>4</v>
      </c>
      <c r="F15" s="3">
        <v>6.76</v>
      </c>
      <c r="I15" s="3"/>
    </row>
    <row r="16" spans="2:9" ht="12.75">
      <c r="B16" t="s">
        <v>5</v>
      </c>
      <c r="F16" s="3">
        <v>12033.55</v>
      </c>
      <c r="I16" s="3"/>
    </row>
    <row r="17" spans="7:9" ht="12.75">
      <c r="G17" s="3">
        <v>12040.31</v>
      </c>
      <c r="I17" s="3"/>
    </row>
    <row r="18" spans="2:9" ht="12.75">
      <c r="B18" t="s">
        <v>6</v>
      </c>
      <c r="I18" s="3"/>
    </row>
    <row r="19" spans="2:9" ht="12.75">
      <c r="B19" t="s">
        <v>16</v>
      </c>
      <c r="C19" t="s">
        <v>17</v>
      </c>
      <c r="I19" s="3"/>
    </row>
    <row r="20" spans="2:9" ht="12.75">
      <c r="B20">
        <v>101040</v>
      </c>
      <c r="C20" s="3">
        <v>217.43</v>
      </c>
      <c r="I20" s="3"/>
    </row>
    <row r="21" spans="2:9" ht="12.75">
      <c r="B21">
        <v>101041</v>
      </c>
      <c r="C21" s="3">
        <v>96</v>
      </c>
      <c r="I21" s="3"/>
    </row>
    <row r="22" spans="2:9" ht="12.75">
      <c r="B22">
        <v>101042</v>
      </c>
      <c r="C22" s="3">
        <v>400.85</v>
      </c>
      <c r="I22" s="3"/>
    </row>
    <row r="23" spans="2:9" ht="12.75">
      <c r="B23">
        <v>101043</v>
      </c>
      <c r="C23" s="3">
        <v>368.5</v>
      </c>
      <c r="H23" s="3"/>
      <c r="I23" s="3"/>
    </row>
    <row r="24" spans="3:9" ht="12.75">
      <c r="C24" s="3"/>
      <c r="I24" s="3"/>
    </row>
    <row r="25" spans="3:9" ht="12.75">
      <c r="C25" s="3"/>
      <c r="E25" s="3"/>
      <c r="I25" s="3"/>
    </row>
    <row r="26" spans="2:9" ht="12.75">
      <c r="B26" s="9"/>
      <c r="F26" s="10">
        <v>-1082.78</v>
      </c>
      <c r="I26" s="3"/>
    </row>
    <row r="27" ht="12.75">
      <c r="I27" s="3"/>
    </row>
    <row r="28" ht="12.75">
      <c r="I28" s="3"/>
    </row>
    <row r="29" spans="7:9" ht="12.75">
      <c r="G29" s="3">
        <v>-1082.78</v>
      </c>
      <c r="I29" s="3"/>
    </row>
    <row r="30" spans="2:9" ht="12.75">
      <c r="B30" t="s">
        <v>7</v>
      </c>
      <c r="G30" s="3">
        <v>0</v>
      </c>
      <c r="I30" s="3"/>
    </row>
    <row r="31" spans="2:9" ht="12.75">
      <c r="B31" t="s">
        <v>29</v>
      </c>
      <c r="G31" s="4">
        <v>10957.53</v>
      </c>
      <c r="I31" s="3"/>
    </row>
    <row r="32" ht="12.75">
      <c r="I32" s="3"/>
    </row>
    <row r="33" ht="12.75">
      <c r="I33" s="3"/>
    </row>
    <row r="34" spans="1:9" ht="12.75">
      <c r="A34" s="2" t="s">
        <v>8</v>
      </c>
      <c r="G34" s="3"/>
      <c r="I34" s="3"/>
    </row>
    <row r="35" ht="12.75">
      <c r="I35" s="3"/>
    </row>
    <row r="36" spans="1:9" ht="12.75">
      <c r="A36" s="11" t="s">
        <v>25</v>
      </c>
      <c r="G36" s="5">
        <v>10919.76</v>
      </c>
      <c r="I36" s="3"/>
    </row>
    <row r="37" spans="1:9" ht="12.75">
      <c r="A37" t="s">
        <v>9</v>
      </c>
      <c r="G37" s="6">
        <v>15046.81</v>
      </c>
      <c r="I37" s="3"/>
    </row>
    <row r="38" spans="1:7" ht="12.75">
      <c r="A38" t="s">
        <v>10</v>
      </c>
      <c r="G38" s="7">
        <v>15009.04</v>
      </c>
    </row>
    <row r="39" spans="1:8" ht="12.75">
      <c r="A39" t="s">
        <v>26</v>
      </c>
      <c r="G39" s="8">
        <v>10957.53</v>
      </c>
      <c r="H39" s="7">
        <v>0</v>
      </c>
    </row>
    <row r="40" ht="12.75">
      <c r="H40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I40"/>
  <sheetViews>
    <sheetView zoomScalePageLayoutView="0" workbookViewId="0" topLeftCell="A1">
      <selection activeCell="H39" sqref="H39"/>
    </sheetView>
  </sheetViews>
  <sheetFormatPr defaultColWidth="9.140625" defaultRowHeight="12.75"/>
  <cols>
    <col min="8" max="8" width="25.7109375" style="0" customWidth="1"/>
  </cols>
  <sheetData>
    <row r="4" ht="27.75">
      <c r="C4" s="1" t="s">
        <v>0</v>
      </c>
    </row>
    <row r="6" ht="15.75">
      <c r="C6" s="12" t="s">
        <v>1</v>
      </c>
    </row>
    <row r="9" spans="1:8" ht="12.75">
      <c r="A9" s="2" t="s">
        <v>18</v>
      </c>
      <c r="H9" s="3"/>
    </row>
    <row r="10" ht="12.75">
      <c r="H10" s="3"/>
    </row>
    <row r="11" spans="1:8" ht="12.75">
      <c r="A11" t="s">
        <v>2</v>
      </c>
      <c r="H11" s="3"/>
    </row>
    <row r="12" ht="12.75">
      <c r="H12" s="3"/>
    </row>
    <row r="13" spans="1:9" ht="12.75">
      <c r="A13" s="11" t="s">
        <v>19</v>
      </c>
      <c r="F13" t="s">
        <v>3</v>
      </c>
      <c r="G13" t="s">
        <v>3</v>
      </c>
      <c r="I13" s="3"/>
    </row>
    <row r="14" ht="12.75">
      <c r="I14" s="3"/>
    </row>
    <row r="15" spans="2:9" ht="12.75">
      <c r="B15" t="s">
        <v>4</v>
      </c>
      <c r="F15" s="3">
        <v>75.25</v>
      </c>
      <c r="I15" s="3"/>
    </row>
    <row r="16" spans="2:9" ht="12.75">
      <c r="B16" t="s">
        <v>5</v>
      </c>
      <c r="F16" s="3">
        <f>'[1]2013-2014'!$G$51</f>
        <v>12419.97</v>
      </c>
      <c r="I16" s="3"/>
    </row>
    <row r="17" spans="7:9" ht="12.75">
      <c r="G17" s="3">
        <f>F16+F15</f>
        <v>12495.22</v>
      </c>
      <c r="I17" s="3"/>
    </row>
    <row r="18" spans="2:9" ht="12.75">
      <c r="B18" t="s">
        <v>6</v>
      </c>
      <c r="I18" s="3"/>
    </row>
    <row r="19" spans="2:9" ht="12.75">
      <c r="B19" t="s">
        <v>16</v>
      </c>
      <c r="C19" t="s">
        <v>17</v>
      </c>
      <c r="I19" s="3"/>
    </row>
    <row r="20" spans="2:9" ht="12.75">
      <c r="B20">
        <v>100988</v>
      </c>
      <c r="C20" s="3">
        <v>75</v>
      </c>
      <c r="I20" s="3"/>
    </row>
    <row r="21" spans="2:9" ht="12.75">
      <c r="B21">
        <v>100989</v>
      </c>
      <c r="C21" s="3">
        <v>75</v>
      </c>
      <c r="I21" s="3"/>
    </row>
    <row r="22" spans="2:9" ht="12.75">
      <c r="B22">
        <v>100990</v>
      </c>
      <c r="C22" s="3">
        <v>75</v>
      </c>
      <c r="I22" s="3"/>
    </row>
    <row r="23" spans="2:9" ht="12.75">
      <c r="B23">
        <v>100991</v>
      </c>
      <c r="C23" s="3">
        <v>368.5</v>
      </c>
      <c r="I23" s="3"/>
    </row>
    <row r="24" spans="2:9" ht="12.75">
      <c r="B24">
        <v>100992</v>
      </c>
      <c r="C24" s="3">
        <v>401.96</v>
      </c>
      <c r="I24" s="3"/>
    </row>
    <row r="25" spans="2:9" ht="12.75">
      <c r="B25">
        <v>100993</v>
      </c>
      <c r="C25" s="3">
        <v>580</v>
      </c>
      <c r="E25" s="3"/>
      <c r="I25" s="3"/>
    </row>
    <row r="26" spans="2:9" ht="12.75">
      <c r="B26" s="9"/>
      <c r="F26" s="10">
        <f>-SUM(C20:C25)</f>
        <v>-1575.46</v>
      </c>
      <c r="I26" s="3"/>
    </row>
    <row r="27" ht="12.75">
      <c r="I27" s="3"/>
    </row>
    <row r="28" ht="12.75">
      <c r="I28" s="3"/>
    </row>
    <row r="29" spans="7:9" ht="12.75">
      <c r="G29" s="3">
        <f>F28+F27+F26</f>
        <v>-1575.46</v>
      </c>
      <c r="I29" s="3"/>
    </row>
    <row r="30" spans="2:9" ht="12.75">
      <c r="B30" t="s">
        <v>7</v>
      </c>
      <c r="G30" s="3">
        <v>0</v>
      </c>
      <c r="I30" s="3"/>
    </row>
    <row r="31" spans="2:9" ht="12.75">
      <c r="B31" t="s">
        <v>21</v>
      </c>
      <c r="G31" s="4">
        <f>G17+G29</f>
        <v>10919.759999999998</v>
      </c>
      <c r="I31" s="3"/>
    </row>
    <row r="32" ht="12.75">
      <c r="I32" s="3"/>
    </row>
    <row r="33" ht="12.75">
      <c r="I33" s="3"/>
    </row>
    <row r="34" spans="1:9" ht="12.75">
      <c r="A34" s="2" t="s">
        <v>8</v>
      </c>
      <c r="G34" s="3"/>
      <c r="I34" s="3"/>
    </row>
    <row r="35" ht="12.75">
      <c r="I35" s="3"/>
    </row>
    <row r="36" spans="1:9" ht="12.75">
      <c r="A36" s="11" t="s">
        <v>20</v>
      </c>
      <c r="G36" s="5">
        <v>10172.13</v>
      </c>
      <c r="I36" s="3"/>
    </row>
    <row r="37" spans="1:9" ht="12.75">
      <c r="A37" t="s">
        <v>9</v>
      </c>
      <c r="G37" s="6">
        <v>15046.04</v>
      </c>
      <c r="I37" s="3"/>
    </row>
    <row r="38" spans="1:7" ht="12.75">
      <c r="A38" t="s">
        <v>10</v>
      </c>
      <c r="G38" s="7">
        <v>14298.41</v>
      </c>
    </row>
    <row r="39" spans="1:7" ht="12.75">
      <c r="A39" t="s">
        <v>22</v>
      </c>
      <c r="G39" s="8">
        <f>G36+G37-G38</f>
        <v>10919.759999999998</v>
      </c>
    </row>
    <row r="40" ht="12.75">
      <c r="H40" s="3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4:I40"/>
  <sheetViews>
    <sheetView zoomScalePageLayoutView="0" workbookViewId="0" topLeftCell="A1">
      <selection activeCell="I35" sqref="I35"/>
    </sheetView>
  </sheetViews>
  <sheetFormatPr defaultColWidth="9.140625" defaultRowHeight="12.75"/>
  <cols>
    <col min="8" max="8" width="25.7109375" style="0" customWidth="1"/>
  </cols>
  <sheetData>
    <row r="4" ht="27.75">
      <c r="C4" s="1" t="s">
        <v>0</v>
      </c>
    </row>
    <row r="6" ht="12.75">
      <c r="C6" s="2" t="s">
        <v>1</v>
      </c>
    </row>
    <row r="9" spans="1:8" ht="12.75">
      <c r="A9" s="2" t="s">
        <v>11</v>
      </c>
      <c r="H9" s="3"/>
    </row>
    <row r="10" ht="12.75">
      <c r="H10" s="3"/>
    </row>
    <row r="11" spans="1:8" ht="12.75">
      <c r="A11" t="s">
        <v>2</v>
      </c>
      <c r="H11" s="3"/>
    </row>
    <row r="12" ht="12.75">
      <c r="H12" s="3"/>
    </row>
    <row r="13" spans="1:9" ht="12.75">
      <c r="A13" t="s">
        <v>12</v>
      </c>
      <c r="F13" t="s">
        <v>3</v>
      </c>
      <c r="G13" t="s">
        <v>3</v>
      </c>
      <c r="I13" s="3"/>
    </row>
    <row r="14" ht="12.75">
      <c r="I14" s="3"/>
    </row>
    <row r="15" spans="2:9" ht="12.75">
      <c r="B15" t="s">
        <v>4</v>
      </c>
      <c r="F15" s="3">
        <v>99</v>
      </c>
      <c r="I15" s="3"/>
    </row>
    <row r="16" spans="2:9" ht="12.75">
      <c r="B16" t="s">
        <v>5</v>
      </c>
      <c r="F16">
        <v>12564.77</v>
      </c>
      <c r="I16" s="3"/>
    </row>
    <row r="17" spans="7:9" ht="12.75">
      <c r="G17" s="3">
        <f>F16+F15</f>
        <v>12663.77</v>
      </c>
      <c r="I17" s="3"/>
    </row>
    <row r="18" spans="2:9" ht="12.75">
      <c r="B18" t="s">
        <v>6</v>
      </c>
      <c r="I18" s="3"/>
    </row>
    <row r="19" spans="2:9" ht="12.75">
      <c r="B19" t="s">
        <v>16</v>
      </c>
      <c r="C19" t="s">
        <v>17</v>
      </c>
      <c r="I19" s="3"/>
    </row>
    <row r="20" spans="2:9" ht="12.75">
      <c r="B20">
        <v>100946</v>
      </c>
      <c r="C20" s="3">
        <v>396.1</v>
      </c>
      <c r="I20" s="3"/>
    </row>
    <row r="21" spans="2:9" ht="12.75">
      <c r="B21">
        <v>100947</v>
      </c>
      <c r="C21" s="3">
        <v>1115</v>
      </c>
      <c r="I21" s="3"/>
    </row>
    <row r="22" spans="2:9" ht="12.75">
      <c r="B22">
        <v>100948</v>
      </c>
      <c r="C22" s="3">
        <v>617.66</v>
      </c>
      <c r="I22" s="3"/>
    </row>
    <row r="23" spans="2:9" ht="12.75">
      <c r="B23">
        <v>100949</v>
      </c>
      <c r="C23" s="3">
        <v>302.88</v>
      </c>
      <c r="I23" s="3"/>
    </row>
    <row r="24" spans="2:9" ht="12.75">
      <c r="B24">
        <v>100950</v>
      </c>
      <c r="C24" s="3">
        <v>60</v>
      </c>
      <c r="I24" s="3"/>
    </row>
    <row r="25" spans="5:9" ht="12.75">
      <c r="E25" s="3"/>
      <c r="I25" s="3"/>
    </row>
    <row r="26" spans="2:9" ht="12.75">
      <c r="B26" s="9"/>
      <c r="F26" s="10">
        <v>-2491.64</v>
      </c>
      <c r="I26" s="3"/>
    </row>
    <row r="27" ht="12.75">
      <c r="I27" s="3"/>
    </row>
    <row r="28" ht="12.75">
      <c r="I28" s="3"/>
    </row>
    <row r="29" spans="7:9" ht="12.75">
      <c r="G29" s="3">
        <f>F28+F27+F26</f>
        <v>-2491.64</v>
      </c>
      <c r="I29" s="3"/>
    </row>
    <row r="30" spans="2:9" ht="12.75">
      <c r="B30" t="s">
        <v>7</v>
      </c>
      <c r="G30" s="3">
        <v>0</v>
      </c>
      <c r="I30" s="3"/>
    </row>
    <row r="31" spans="2:9" ht="12.75">
      <c r="B31" t="s">
        <v>13</v>
      </c>
      <c r="G31" s="4">
        <f>G17+G29</f>
        <v>10172.130000000001</v>
      </c>
      <c r="I31" s="3"/>
    </row>
    <row r="32" ht="12.75">
      <c r="I32" s="3"/>
    </row>
    <row r="33" ht="12.75">
      <c r="I33" s="3"/>
    </row>
    <row r="34" spans="1:9" ht="12.75">
      <c r="A34" s="2" t="s">
        <v>8</v>
      </c>
      <c r="G34" s="3"/>
      <c r="I34" s="3"/>
    </row>
    <row r="35" ht="12.75">
      <c r="I35" s="3"/>
    </row>
    <row r="36" spans="1:9" ht="12.75">
      <c r="A36" t="s">
        <v>14</v>
      </c>
      <c r="G36" s="5">
        <v>10559.07</v>
      </c>
      <c r="I36" s="3"/>
    </row>
    <row r="37" spans="1:9" ht="12.75">
      <c r="A37" t="s">
        <v>9</v>
      </c>
      <c r="G37" s="6">
        <v>15204.84</v>
      </c>
      <c r="I37" s="3"/>
    </row>
    <row r="38" spans="1:7" ht="12.75">
      <c r="A38" t="s">
        <v>10</v>
      </c>
      <c r="G38" s="7">
        <v>15591.78</v>
      </c>
    </row>
    <row r="39" spans="1:7" ht="12.75">
      <c r="A39" t="s">
        <v>15</v>
      </c>
      <c r="G39" s="8">
        <f>G36+G37-G38</f>
        <v>10172.13</v>
      </c>
    </row>
    <row r="40" ht="12.75">
      <c r="H40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baker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baker</dc:creator>
  <cp:keywords/>
  <dc:description/>
  <cp:lastModifiedBy>Joe</cp:lastModifiedBy>
  <cp:lastPrinted>2017-05-15T20:31:56Z</cp:lastPrinted>
  <dcterms:created xsi:type="dcterms:W3CDTF">2013-04-03T21:02:16Z</dcterms:created>
  <dcterms:modified xsi:type="dcterms:W3CDTF">2020-05-18T12:31:24Z</dcterms:modified>
  <cp:category/>
  <cp:version/>
  <cp:contentType/>
  <cp:contentStatus/>
</cp:coreProperties>
</file>