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CUser\Dropbox\Ludham\FinancialPC\Audit\Audit 2022\"/>
    </mc:Choice>
  </mc:AlternateContent>
  <xr:revisionPtr revIDLastSave="0" documentId="13_ncr:1_{7979547F-1E04-4A5B-8E14-4BFE89BD60A5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Audit breakdown 2017" sheetId="1" r:id="rId1"/>
    <sheet name="Audit breakdown 2018" sheetId="2" r:id="rId2"/>
    <sheet name="Audit breakdown 2019" sheetId="3" r:id="rId3"/>
    <sheet name="Audit breakdown 2020" sheetId="4" r:id="rId4"/>
    <sheet name="Audit breakdown 2021" sheetId="5" r:id="rId5"/>
    <sheet name="Audit breakdown 2022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6" l="1"/>
  <c r="E9" i="6"/>
  <c r="E10" i="6"/>
  <c r="E11" i="6"/>
  <c r="E8" i="6"/>
  <c r="E12" i="6"/>
  <c r="F12" i="6" s="1"/>
  <c r="F10" i="6"/>
  <c r="F8" i="6"/>
  <c r="E7" i="6"/>
  <c r="F7" i="6" s="1"/>
  <c r="E6" i="6"/>
  <c r="F6" i="6" s="1"/>
  <c r="F12" i="5"/>
  <c r="E12" i="5"/>
  <c r="D5" i="5"/>
  <c r="E10" i="5"/>
  <c r="F10" i="5" s="1"/>
  <c r="E8" i="5"/>
  <c r="F8" i="5" s="1"/>
  <c r="E7" i="5"/>
  <c r="F7" i="5" s="1"/>
  <c r="E6" i="5"/>
  <c r="F6" i="5" s="1"/>
  <c r="D11" i="5"/>
  <c r="F12" i="4"/>
  <c r="E10" i="4"/>
  <c r="F10" i="4" s="1"/>
  <c r="E8" i="4"/>
  <c r="F8" i="4" s="1"/>
  <c r="E7" i="4"/>
  <c r="F7" i="4" s="1"/>
  <c r="E6" i="4"/>
  <c r="F6" i="4" s="1"/>
  <c r="D5" i="4"/>
  <c r="D11" i="4" s="1"/>
  <c r="E11" i="4" l="1"/>
  <c r="F11" i="4" s="1"/>
  <c r="D11" i="3"/>
  <c r="E12" i="3" l="1"/>
  <c r="F12" i="3" s="1"/>
  <c r="E10" i="3"/>
  <c r="F10" i="3" s="1"/>
  <c r="E8" i="3"/>
  <c r="F8" i="3" s="1"/>
  <c r="E11" i="3"/>
  <c r="F11" i="3" s="1"/>
  <c r="E6" i="3"/>
  <c r="F6" i="3" s="1"/>
  <c r="E5" i="3"/>
  <c r="E7" i="3" l="1"/>
  <c r="F7" i="3" s="1"/>
  <c r="D10" i="2"/>
  <c r="D8" i="2" l="1"/>
  <c r="D7" i="2"/>
  <c r="D11" i="2" s="1"/>
  <c r="E12" i="2"/>
  <c r="F12" i="2" s="1"/>
  <c r="E11" i="2"/>
  <c r="F11" i="2" s="1"/>
  <c r="E10" i="2"/>
  <c r="F10" i="2" s="1"/>
  <c r="E8" i="2"/>
  <c r="F8" i="2" s="1"/>
  <c r="E6" i="2"/>
  <c r="F6" i="2" s="1"/>
  <c r="E5" i="2"/>
  <c r="E7" i="2" l="1"/>
  <c r="F7" i="2" s="1"/>
  <c r="E12" i="1"/>
  <c r="E10" i="1"/>
  <c r="E8" i="1"/>
  <c r="E7" i="1"/>
  <c r="E6" i="1"/>
  <c r="E5" i="1"/>
  <c r="F12" i="1" l="1"/>
  <c r="F10" i="1"/>
  <c r="F8" i="1"/>
  <c r="F7" i="1"/>
  <c r="F6" i="1"/>
  <c r="C11" i="1" l="1"/>
  <c r="E11" i="1" s="1"/>
  <c r="F11" i="1" s="1"/>
</calcChain>
</file>

<file path=xl/sharedStrings.xml><?xml version="1.0" encoding="utf-8"?>
<sst xmlns="http://schemas.openxmlformats.org/spreadsheetml/2006/main" count="165" uniqueCount="43">
  <si>
    <t>£ change</t>
  </si>
  <si>
    <t>% change</t>
  </si>
  <si>
    <t>Balance brought fwd</t>
  </si>
  <si>
    <t>Precept</t>
  </si>
  <si>
    <t>Other income</t>
  </si>
  <si>
    <t>Staff costs</t>
  </si>
  <si>
    <t>Loan interest</t>
  </si>
  <si>
    <t>Other payments</t>
  </si>
  <si>
    <t>Balance carried fwd</t>
  </si>
  <si>
    <t>Fixed assets</t>
  </si>
  <si>
    <t>Total borrowings</t>
  </si>
  <si>
    <t>Box 2</t>
  </si>
  <si>
    <t xml:space="preserve">Box 1 </t>
  </si>
  <si>
    <t>Box 3</t>
  </si>
  <si>
    <t>Box 4</t>
  </si>
  <si>
    <t>Box 5</t>
  </si>
  <si>
    <t>Box 6</t>
  </si>
  <si>
    <t>Box 7</t>
  </si>
  <si>
    <t>Box 9</t>
  </si>
  <si>
    <t>Box 10</t>
  </si>
  <si>
    <t>Explanation of variance</t>
  </si>
  <si>
    <t>Audit Breakdown Ludham Parish Council 2017</t>
  </si>
  <si>
    <t>£1800 spent on resurfacing a pathway.  Reduction in precept. £287 on new sign. £250 on Village Event</t>
  </si>
  <si>
    <t>Clerk studied for Cilca with some increase of hours temporarily</t>
  </si>
  <si>
    <t>Recycling credits method changed so that more recycling credits were received in 2015/16 (£2028) than in 2016/17 (£770).  In 2015/16 there was no Vat recovered, but in 2016/17 £468 VAT was recovered</t>
  </si>
  <si>
    <t>Defibrillator donated to the Parish by the Co-operative Society. Valued at £2,000</t>
  </si>
  <si>
    <t>Audit Breakdown Ludham Parish Council 2018</t>
  </si>
  <si>
    <t>£10,000 Grant received end March 2018 for playground refurb</t>
  </si>
  <si>
    <t>as above</t>
  </si>
  <si>
    <t>Audit Breakdown Ludham Parish Council 2019</t>
  </si>
  <si>
    <t>PC agreed to increase precept after many years of no change</t>
  </si>
  <si>
    <t>£24677 spent on playground refurb.  The PC also started funding verge cutting (additional £2K).  Due to the playground refurb, the PC also paid £5498 in VAT (see box 3)</t>
  </si>
  <si>
    <t>£12232 donations for playground refurb, £5618 VAT reclaim (paid out in box 6)</t>
  </si>
  <si>
    <t>nil</t>
  </si>
  <si>
    <t>Playground renovation: some old items of playground equipment removed.  Two new items added (value £24817)</t>
  </si>
  <si>
    <t>£12232 donations for playground refurb</t>
  </si>
  <si>
    <t>in 2018/19 £24677 spent on playground refurb.  Due to the playground refurb, the PC also paid £5498 in VAT (see box 3)</t>
  </si>
  <si>
    <t>Audit Breakdown Ludham Parish Council 2019/20</t>
  </si>
  <si>
    <t>Audit Breakdown Ludham Parish Council 2020/2021</t>
  </si>
  <si>
    <t>Additional £1750 received from the county council and local trust towards grass cutting in 19/20.  Not received in 2021.  £650 received for fireworks in 19/20 which did not happen in 20/21 due to C-19.  An extra £1500 received for glass recycling in 2019/20.  £403 VAT reclaimed in 19/20.  None reclaimed in 20/21 as the only large payment was at the end of March 2021 for benches (£300 VAT)</t>
  </si>
  <si>
    <t>£1500 received (in 21/22 f/y) for benches donated</t>
  </si>
  <si>
    <t>Audit Breakdown Ludham Parish Council 2021/2022</t>
  </si>
  <si>
    <t>£641 received for fireworks in 21/22 which did not happen in 20/21 due to C-19.  No VAT reclaimed in 20/21 as the only large payment was at the end of March 2021 for benches (£300 VAT).  £1021 VAT reclaimed in 21/22.  Additional £860 received in the form of a grant from a local charity for additional grass cutting in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</si>
</sst>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2" fontId="0" fillId="0" borderId="0" xfId="0" applyNumberFormat="1" applyFont="1"/>
    <xf numFmtId="0" fontId="0" fillId="0" borderId="1" xfId="0" applyFont="1" applyBorder="1"/>
    <xf numFmtId="2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4" fontId="0" fillId="0" borderId="0" xfId="0" applyNumberFormat="1" applyFont="1"/>
    <xf numFmtId="0" fontId="0" fillId="0" borderId="0" xfId="0" applyFont="1" applyFill="1" applyBorder="1" applyAlignment="1">
      <alignment wrapText="1"/>
    </xf>
    <xf numFmtId="0" fontId="5" fillId="0" borderId="1" xfId="0" applyFont="1" applyBorder="1"/>
    <xf numFmtId="2" fontId="5" fillId="0" borderId="1" xfId="0" applyNumberFormat="1" applyFont="1" applyBorder="1"/>
    <xf numFmtId="0" fontId="0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workbookViewId="0">
      <selection activeCell="G26" sqref="G26"/>
    </sheetView>
  </sheetViews>
  <sheetFormatPr defaultRowHeight="15" x14ac:dyDescent="0.25"/>
  <cols>
    <col min="1" max="1" width="9.140625" style="2"/>
    <col min="2" max="2" width="25.85546875" style="2" customWidth="1"/>
    <col min="3" max="6" width="9.140625" style="2"/>
    <col min="7" max="7" width="58.42578125" style="2" customWidth="1"/>
    <col min="8" max="16384" width="9.140625" style="2"/>
  </cols>
  <sheetData>
    <row r="1" spans="1:7" ht="23.25" x14ac:dyDescent="0.35">
      <c r="A1" s="1" t="s">
        <v>21</v>
      </c>
      <c r="C1" s="7"/>
      <c r="D1" s="7"/>
      <c r="F1" s="3"/>
    </row>
    <row r="2" spans="1:7" x14ac:dyDescent="0.25">
      <c r="C2" s="7"/>
      <c r="D2" s="7"/>
      <c r="F2" s="3"/>
    </row>
    <row r="3" spans="1:7" x14ac:dyDescent="0.25">
      <c r="A3" s="4"/>
      <c r="B3" s="4"/>
      <c r="C3" s="8">
        <v>2016</v>
      </c>
      <c r="D3" s="8">
        <v>2017</v>
      </c>
      <c r="E3" s="4" t="s">
        <v>0</v>
      </c>
      <c r="F3" s="5" t="s">
        <v>1</v>
      </c>
      <c r="G3" s="4" t="s">
        <v>20</v>
      </c>
    </row>
    <row r="4" spans="1:7" x14ac:dyDescent="0.25">
      <c r="A4" s="4"/>
      <c r="B4" s="4"/>
      <c r="C4" s="4"/>
      <c r="D4" s="4"/>
      <c r="E4" s="4"/>
      <c r="F4" s="5"/>
      <c r="G4" s="4"/>
    </row>
    <row r="5" spans="1:7" x14ac:dyDescent="0.25">
      <c r="A5" s="4" t="s">
        <v>12</v>
      </c>
      <c r="B5" s="9" t="s">
        <v>2</v>
      </c>
      <c r="C5" s="4">
        <v>10958</v>
      </c>
      <c r="D5" s="4">
        <v>10552</v>
      </c>
      <c r="E5" s="4">
        <f>D5-C5</f>
        <v>-406</v>
      </c>
      <c r="F5" s="5"/>
      <c r="G5" s="4"/>
    </row>
    <row r="6" spans="1:7" x14ac:dyDescent="0.25">
      <c r="A6" s="4" t="s">
        <v>11</v>
      </c>
      <c r="B6" s="9" t="s">
        <v>3</v>
      </c>
      <c r="C6" s="4">
        <v>7853</v>
      </c>
      <c r="D6" s="4">
        <v>7736</v>
      </c>
      <c r="E6" s="4">
        <f t="shared" ref="E6:E12" si="0">D6-C6</f>
        <v>-117</v>
      </c>
      <c r="F6" s="5">
        <f>E6/C6*100</f>
        <v>-1.4898764803259901</v>
      </c>
      <c r="G6" s="6"/>
    </row>
    <row r="7" spans="1:7" ht="60" x14ac:dyDescent="0.25">
      <c r="A7" s="4" t="s">
        <v>13</v>
      </c>
      <c r="B7" s="9" t="s">
        <v>4</v>
      </c>
      <c r="C7" s="4">
        <v>8223</v>
      </c>
      <c r="D7" s="4">
        <v>7459.36</v>
      </c>
      <c r="E7" s="4">
        <f t="shared" si="0"/>
        <v>-763.64000000000033</v>
      </c>
      <c r="F7" s="5">
        <f t="shared" ref="F7:F12" si="1">E7/C7*100</f>
        <v>-9.2866350480360005</v>
      </c>
      <c r="G7" s="6" t="s">
        <v>24</v>
      </c>
    </row>
    <row r="8" spans="1:7" x14ac:dyDescent="0.25">
      <c r="A8" s="4" t="s">
        <v>14</v>
      </c>
      <c r="B8" s="9" t="s">
        <v>5</v>
      </c>
      <c r="C8" s="4">
        <v>4386</v>
      </c>
      <c r="D8" s="4">
        <v>4976.45</v>
      </c>
      <c r="E8" s="4">
        <f t="shared" si="0"/>
        <v>590.44999999999982</v>
      </c>
      <c r="F8" s="5">
        <f t="shared" si="1"/>
        <v>13.462152302781574</v>
      </c>
      <c r="G8" s="4" t="s">
        <v>23</v>
      </c>
    </row>
    <row r="9" spans="1:7" x14ac:dyDescent="0.25">
      <c r="A9" s="4" t="s">
        <v>15</v>
      </c>
      <c r="B9" s="9" t="s">
        <v>6</v>
      </c>
      <c r="C9" s="9"/>
      <c r="D9" s="4"/>
      <c r="E9" s="4"/>
      <c r="F9" s="5"/>
      <c r="G9" s="4"/>
    </row>
    <row r="10" spans="1:7" x14ac:dyDescent="0.25">
      <c r="A10" s="4" t="s">
        <v>16</v>
      </c>
      <c r="B10" s="9" t="s">
        <v>7</v>
      </c>
      <c r="C10" s="9">
        <v>12096</v>
      </c>
      <c r="D10" s="4">
        <v>12527.06</v>
      </c>
      <c r="E10" s="4">
        <f t="shared" si="0"/>
        <v>431.05999999999949</v>
      </c>
      <c r="F10" s="5">
        <f t="shared" si="1"/>
        <v>3.563657407407403</v>
      </c>
      <c r="G10" s="6"/>
    </row>
    <row r="11" spans="1:7" ht="30" x14ac:dyDescent="0.25">
      <c r="A11" s="4" t="s">
        <v>17</v>
      </c>
      <c r="B11" s="9" t="s">
        <v>8</v>
      </c>
      <c r="C11" s="9">
        <f>C5+C6+C7-C8-C10</f>
        <v>10552</v>
      </c>
      <c r="D11" s="4">
        <v>8243.07</v>
      </c>
      <c r="E11" s="4">
        <f t="shared" si="0"/>
        <v>-2308.9300000000003</v>
      </c>
      <c r="F11" s="5">
        <f t="shared" si="1"/>
        <v>-21.881444275966643</v>
      </c>
      <c r="G11" s="6" t="s">
        <v>22</v>
      </c>
    </row>
    <row r="12" spans="1:7" ht="30" x14ac:dyDescent="0.25">
      <c r="A12" s="4" t="s">
        <v>18</v>
      </c>
      <c r="B12" s="9" t="s">
        <v>9</v>
      </c>
      <c r="C12" s="9">
        <v>9380</v>
      </c>
      <c r="D12" s="4">
        <v>11380</v>
      </c>
      <c r="E12" s="4">
        <f t="shared" si="0"/>
        <v>2000</v>
      </c>
      <c r="F12" s="5">
        <f t="shared" si="1"/>
        <v>21.321961620469082</v>
      </c>
      <c r="G12" s="6" t="s">
        <v>25</v>
      </c>
    </row>
    <row r="13" spans="1:7" x14ac:dyDescent="0.25">
      <c r="A13" s="4" t="s">
        <v>19</v>
      </c>
      <c r="B13" s="9" t="s">
        <v>10</v>
      </c>
      <c r="C13" s="4"/>
      <c r="D13" s="4"/>
      <c r="E13" s="4"/>
      <c r="F13" s="5"/>
      <c r="G13" s="4"/>
    </row>
    <row r="14" spans="1:7" x14ac:dyDescent="0.25">
      <c r="A14" s="4"/>
      <c r="B14" s="4"/>
      <c r="C14" s="4"/>
      <c r="D14" s="4"/>
      <c r="E14" s="4"/>
      <c r="F14" s="4"/>
      <c r="G14" s="4"/>
    </row>
  </sheetData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workbookViewId="0">
      <selection sqref="A1:XFD1048576"/>
    </sheetView>
  </sheetViews>
  <sheetFormatPr defaultRowHeight="15" x14ac:dyDescent="0.25"/>
  <cols>
    <col min="1" max="1" width="9.140625" style="2"/>
    <col min="2" max="2" width="25.85546875" style="2" customWidth="1"/>
    <col min="3" max="6" width="9.140625" style="2"/>
    <col min="7" max="7" width="58.42578125" style="2" customWidth="1"/>
    <col min="8" max="16384" width="9.140625" style="2"/>
  </cols>
  <sheetData>
    <row r="1" spans="1:7" ht="23.25" x14ac:dyDescent="0.35">
      <c r="A1" s="1" t="s">
        <v>26</v>
      </c>
      <c r="C1" s="7"/>
      <c r="D1" s="7"/>
      <c r="F1" s="3"/>
    </row>
    <row r="2" spans="1:7" x14ac:dyDescent="0.25">
      <c r="C2" s="7"/>
      <c r="D2" s="7"/>
      <c r="F2" s="3"/>
    </row>
    <row r="3" spans="1:7" x14ac:dyDescent="0.25">
      <c r="A3" s="4"/>
      <c r="B3" s="4"/>
      <c r="C3" s="8">
        <v>2017</v>
      </c>
      <c r="D3" s="8">
        <v>2018</v>
      </c>
      <c r="E3" s="4" t="s">
        <v>0</v>
      </c>
      <c r="F3" s="5" t="s">
        <v>1</v>
      </c>
      <c r="G3" s="4" t="s">
        <v>20</v>
      </c>
    </row>
    <row r="4" spans="1:7" x14ac:dyDescent="0.25">
      <c r="A4" s="4"/>
      <c r="B4" s="4"/>
      <c r="C4" s="4"/>
      <c r="D4" s="4"/>
      <c r="E4" s="4"/>
      <c r="F4" s="5"/>
      <c r="G4" s="4"/>
    </row>
    <row r="5" spans="1:7" x14ac:dyDescent="0.25">
      <c r="A5" s="4" t="s">
        <v>12</v>
      </c>
      <c r="B5" s="9" t="s">
        <v>2</v>
      </c>
      <c r="C5" s="4">
        <v>10552</v>
      </c>
      <c r="D5" s="4">
        <v>8243.07</v>
      </c>
      <c r="E5" s="4">
        <f>D5-C5</f>
        <v>-2308.9300000000003</v>
      </c>
      <c r="F5" s="5"/>
      <c r="G5" s="4"/>
    </row>
    <row r="6" spans="1:7" x14ac:dyDescent="0.25">
      <c r="A6" s="4" t="s">
        <v>11</v>
      </c>
      <c r="B6" s="9" t="s">
        <v>3</v>
      </c>
      <c r="C6" s="4">
        <v>7736</v>
      </c>
      <c r="D6" s="4">
        <v>7965</v>
      </c>
      <c r="E6" s="4">
        <f t="shared" ref="E6:E12" si="0">D6-C6</f>
        <v>229</v>
      </c>
      <c r="F6" s="5">
        <f>E6/C6*100</f>
        <v>2.9601861427094107</v>
      </c>
      <c r="G6" s="6"/>
    </row>
    <row r="7" spans="1:7" x14ac:dyDescent="0.25">
      <c r="A7" s="4" t="s">
        <v>13</v>
      </c>
      <c r="B7" s="9" t="s">
        <v>4</v>
      </c>
      <c r="C7" s="4">
        <v>7459.36</v>
      </c>
      <c r="D7" s="4">
        <f>26336.97-7965</f>
        <v>18371.97</v>
      </c>
      <c r="E7" s="4">
        <f t="shared" si="0"/>
        <v>10912.61</v>
      </c>
      <c r="F7" s="5">
        <f t="shared" ref="F7:F12" si="1">E7/C7*100</f>
        <v>146.29418609639436</v>
      </c>
      <c r="G7" s="6" t="s">
        <v>27</v>
      </c>
    </row>
    <row r="8" spans="1:7" x14ac:dyDescent="0.25">
      <c r="A8" s="4" t="s">
        <v>14</v>
      </c>
      <c r="B8" s="9" t="s">
        <v>5</v>
      </c>
      <c r="C8" s="4">
        <v>4976.45</v>
      </c>
      <c r="D8" s="4">
        <f>4311.72+761.88</f>
        <v>5073.6000000000004</v>
      </c>
      <c r="E8" s="4">
        <f t="shared" si="0"/>
        <v>97.150000000000546</v>
      </c>
      <c r="F8" s="5">
        <f t="shared" si="1"/>
        <v>1.9521948376855096</v>
      </c>
      <c r="G8" s="4"/>
    </row>
    <row r="9" spans="1:7" x14ac:dyDescent="0.25">
      <c r="A9" s="4" t="s">
        <v>15</v>
      </c>
      <c r="B9" s="9" t="s">
        <v>6</v>
      </c>
      <c r="C9" s="4"/>
      <c r="D9" s="4"/>
      <c r="E9" s="4"/>
      <c r="F9" s="5"/>
      <c r="G9" s="4"/>
    </row>
    <row r="10" spans="1:7" x14ac:dyDescent="0.25">
      <c r="A10" s="4" t="s">
        <v>16</v>
      </c>
      <c r="B10" s="9" t="s">
        <v>7</v>
      </c>
      <c r="C10" s="4">
        <v>12527.06</v>
      </c>
      <c r="D10" s="4">
        <f>17832.21-5073.6</f>
        <v>12758.609999999999</v>
      </c>
      <c r="E10" s="4">
        <f t="shared" si="0"/>
        <v>231.54999999999927</v>
      </c>
      <c r="F10" s="5">
        <f t="shared" si="1"/>
        <v>1.8483985867394206</v>
      </c>
      <c r="G10" s="6"/>
    </row>
    <row r="11" spans="1:7" x14ac:dyDescent="0.25">
      <c r="A11" s="4" t="s">
        <v>17</v>
      </c>
      <c r="B11" s="9" t="s">
        <v>8</v>
      </c>
      <c r="C11" s="4">
        <v>8243.07</v>
      </c>
      <c r="D11" s="4">
        <f>D5+D6+D7-D8-D10</f>
        <v>16747.830000000002</v>
      </c>
      <c r="E11" s="4">
        <f t="shared" si="0"/>
        <v>8504.760000000002</v>
      </c>
      <c r="F11" s="5">
        <f t="shared" si="1"/>
        <v>103.17466672004487</v>
      </c>
      <c r="G11" s="6" t="s">
        <v>28</v>
      </c>
    </row>
    <row r="12" spans="1:7" x14ac:dyDescent="0.25">
      <c r="A12" s="4" t="s">
        <v>18</v>
      </c>
      <c r="B12" s="9" t="s">
        <v>9</v>
      </c>
      <c r="C12" s="4">
        <v>11380</v>
      </c>
      <c r="D12" s="4">
        <v>11380</v>
      </c>
      <c r="E12" s="4">
        <f t="shared" si="0"/>
        <v>0</v>
      </c>
      <c r="F12" s="5">
        <f t="shared" si="1"/>
        <v>0</v>
      </c>
      <c r="G12" s="6"/>
    </row>
    <row r="13" spans="1:7" x14ac:dyDescent="0.25">
      <c r="A13" s="4" t="s">
        <v>19</v>
      </c>
      <c r="B13" s="9" t="s">
        <v>10</v>
      </c>
      <c r="C13" s="4"/>
      <c r="D13" s="4"/>
      <c r="E13" s="4"/>
      <c r="F13" s="5"/>
      <c r="G13" s="4"/>
    </row>
    <row r="14" spans="1:7" x14ac:dyDescent="0.25">
      <c r="A14" s="4"/>
      <c r="B14" s="4"/>
      <c r="C14" s="4"/>
      <c r="D14" s="4"/>
      <c r="E14" s="4"/>
      <c r="F14" s="4"/>
      <c r="G14" s="4"/>
    </row>
    <row r="21" spans="7:7" x14ac:dyDescent="0.25">
      <c r="G21" s="10"/>
    </row>
    <row r="23" spans="7:7" x14ac:dyDescent="0.25">
      <c r="G23" s="10"/>
    </row>
  </sheetData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"/>
  <sheetViews>
    <sheetView workbookViewId="0">
      <selection activeCell="G10" sqref="G10"/>
    </sheetView>
  </sheetViews>
  <sheetFormatPr defaultRowHeight="15" x14ac:dyDescent="0.25"/>
  <cols>
    <col min="1" max="1" width="9.140625" style="2"/>
    <col min="2" max="2" width="25.85546875" style="2" customWidth="1"/>
    <col min="3" max="6" width="9.140625" style="2"/>
    <col min="7" max="7" width="58.42578125" style="2" customWidth="1"/>
    <col min="8" max="16384" width="9.140625" style="2"/>
  </cols>
  <sheetData>
    <row r="1" spans="1:7" ht="23.25" x14ac:dyDescent="0.35">
      <c r="A1" s="1" t="s">
        <v>29</v>
      </c>
      <c r="C1" s="7"/>
      <c r="D1" s="7"/>
      <c r="F1" s="3"/>
    </row>
    <row r="2" spans="1:7" x14ac:dyDescent="0.25">
      <c r="C2" s="7"/>
      <c r="D2" s="7"/>
      <c r="F2" s="3"/>
    </row>
    <row r="3" spans="1:7" x14ac:dyDescent="0.25">
      <c r="A3" s="4"/>
      <c r="B3" s="4"/>
      <c r="C3" s="8">
        <v>2018</v>
      </c>
      <c r="D3" s="8">
        <v>2019</v>
      </c>
      <c r="E3" s="4" t="s">
        <v>0</v>
      </c>
      <c r="F3" s="5" t="s">
        <v>1</v>
      </c>
      <c r="G3" s="4" t="s">
        <v>20</v>
      </c>
    </row>
    <row r="4" spans="1:7" x14ac:dyDescent="0.25">
      <c r="A4" s="4"/>
      <c r="B4" s="4"/>
      <c r="C4" s="4"/>
      <c r="D4" s="4"/>
      <c r="E4" s="4"/>
      <c r="F4" s="5"/>
      <c r="G4" s="4"/>
    </row>
    <row r="5" spans="1:7" x14ac:dyDescent="0.25">
      <c r="A5" s="4" t="s">
        <v>12</v>
      </c>
      <c r="B5" s="9" t="s">
        <v>2</v>
      </c>
      <c r="C5" s="4">
        <v>8243.07</v>
      </c>
      <c r="D5" s="4">
        <v>16747.830000000002</v>
      </c>
      <c r="E5" s="4">
        <f>D5-C5</f>
        <v>8504.760000000002</v>
      </c>
      <c r="F5" s="5"/>
      <c r="G5" s="6" t="s">
        <v>27</v>
      </c>
    </row>
    <row r="6" spans="1:7" x14ac:dyDescent="0.25">
      <c r="A6" s="4" t="s">
        <v>11</v>
      </c>
      <c r="B6" s="9" t="s">
        <v>3</v>
      </c>
      <c r="C6" s="4">
        <v>7965</v>
      </c>
      <c r="D6" s="4">
        <v>9152</v>
      </c>
      <c r="E6" s="4">
        <f t="shared" ref="E6:E12" si="0">D6-C6</f>
        <v>1187</v>
      </c>
      <c r="F6" s="5">
        <f>E6/C6*100</f>
        <v>14.902699309478971</v>
      </c>
      <c r="G6" s="6" t="s">
        <v>30</v>
      </c>
    </row>
    <row r="7" spans="1:7" ht="30" x14ac:dyDescent="0.25">
      <c r="A7" s="4" t="s">
        <v>13</v>
      </c>
      <c r="B7" s="9" t="s">
        <v>4</v>
      </c>
      <c r="C7" s="4">
        <v>18371.97</v>
      </c>
      <c r="D7" s="4">
        <v>27183.85</v>
      </c>
      <c r="E7" s="4">
        <f t="shared" si="0"/>
        <v>8811.8799999999974</v>
      </c>
      <c r="F7" s="5">
        <f t="shared" ref="F7:F12" si="1">E7/C7*100</f>
        <v>47.963718643128615</v>
      </c>
      <c r="G7" s="11" t="s">
        <v>32</v>
      </c>
    </row>
    <row r="8" spans="1:7" x14ac:dyDescent="0.25">
      <c r="A8" s="4" t="s">
        <v>14</v>
      </c>
      <c r="B8" s="9" t="s">
        <v>5</v>
      </c>
      <c r="C8" s="4">
        <v>5073.6000000000004</v>
      </c>
      <c r="D8" s="4">
        <v>5398.77</v>
      </c>
      <c r="E8" s="4">
        <f t="shared" si="0"/>
        <v>325.17000000000007</v>
      </c>
      <c r="F8" s="5">
        <f t="shared" si="1"/>
        <v>6.4090586565752146</v>
      </c>
      <c r="G8" s="4"/>
    </row>
    <row r="9" spans="1:7" x14ac:dyDescent="0.25">
      <c r="A9" s="4" t="s">
        <v>15</v>
      </c>
      <c r="B9" s="9" t="s">
        <v>6</v>
      </c>
      <c r="C9" s="4"/>
      <c r="D9" s="4"/>
      <c r="E9" s="4"/>
      <c r="F9" s="5"/>
      <c r="G9" s="4"/>
    </row>
    <row r="10" spans="1:7" ht="45" x14ac:dyDescent="0.25">
      <c r="A10" s="4" t="s">
        <v>16</v>
      </c>
      <c r="B10" s="9" t="s">
        <v>7</v>
      </c>
      <c r="C10" s="4">
        <v>12758.61</v>
      </c>
      <c r="D10" s="4">
        <v>43922.7</v>
      </c>
      <c r="E10" s="4">
        <f t="shared" si="0"/>
        <v>31164.089999999997</v>
      </c>
      <c r="F10" s="5">
        <f t="shared" si="1"/>
        <v>244.25928843345784</v>
      </c>
      <c r="G10" s="6" t="s">
        <v>31</v>
      </c>
    </row>
    <row r="11" spans="1:7" x14ac:dyDescent="0.25">
      <c r="A11" s="4" t="s">
        <v>17</v>
      </c>
      <c r="B11" s="9" t="s">
        <v>8</v>
      </c>
      <c r="C11" s="4">
        <v>16747.830000000002</v>
      </c>
      <c r="D11" s="4">
        <f>D5+D6+D7-D8-D10</f>
        <v>3762.2100000000064</v>
      </c>
      <c r="E11" s="4">
        <f t="shared" si="0"/>
        <v>-12985.619999999995</v>
      </c>
      <c r="F11" s="5">
        <f t="shared" si="1"/>
        <v>-77.536134532055755</v>
      </c>
      <c r="G11" s="6" t="s">
        <v>28</v>
      </c>
    </row>
    <row r="12" spans="1:7" ht="30" x14ac:dyDescent="0.25">
      <c r="A12" s="4" t="s">
        <v>18</v>
      </c>
      <c r="B12" s="9" t="s">
        <v>9</v>
      </c>
      <c r="C12" s="4">
        <v>11380</v>
      </c>
      <c r="D12" s="4">
        <v>35697</v>
      </c>
      <c r="E12" s="4">
        <f t="shared" si="0"/>
        <v>24317</v>
      </c>
      <c r="F12" s="5">
        <f t="shared" si="1"/>
        <v>213.68189806678384</v>
      </c>
      <c r="G12" s="6" t="s">
        <v>34</v>
      </c>
    </row>
    <row r="13" spans="1:7" x14ac:dyDescent="0.25">
      <c r="A13" s="4" t="s">
        <v>19</v>
      </c>
      <c r="B13" s="9" t="s">
        <v>10</v>
      </c>
      <c r="C13" s="4" t="s">
        <v>33</v>
      </c>
      <c r="D13" s="4" t="s">
        <v>33</v>
      </c>
      <c r="E13" s="4" t="s">
        <v>33</v>
      </c>
      <c r="F13" s="5" t="s">
        <v>33</v>
      </c>
      <c r="G13" s="4"/>
    </row>
    <row r="14" spans="1:7" x14ac:dyDescent="0.25">
      <c r="A14" s="4"/>
      <c r="B14" s="4"/>
      <c r="C14" s="4"/>
      <c r="D14" s="4"/>
      <c r="E14" s="4"/>
      <c r="F14" s="4"/>
      <c r="G14" s="4"/>
    </row>
    <row r="21" spans="7:7" x14ac:dyDescent="0.25">
      <c r="G21" s="10"/>
    </row>
    <row r="23" spans="7:7" x14ac:dyDescent="0.25">
      <c r="G23" s="10"/>
    </row>
    <row r="26" spans="7:7" x14ac:dyDescent="0.25">
      <c r="G26" s="10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6"/>
  <sheetViews>
    <sheetView workbookViewId="0">
      <selection sqref="A1:XFD1048576"/>
    </sheetView>
  </sheetViews>
  <sheetFormatPr defaultRowHeight="15" x14ac:dyDescent="0.25"/>
  <cols>
    <col min="1" max="1" width="9.140625" style="2"/>
    <col min="2" max="2" width="25.85546875" style="2" customWidth="1"/>
    <col min="3" max="6" width="9.140625" style="2"/>
    <col min="7" max="7" width="58.42578125" style="2" customWidth="1"/>
    <col min="8" max="16384" width="9.140625" style="2"/>
  </cols>
  <sheetData>
    <row r="1" spans="1:7" ht="23.25" x14ac:dyDescent="0.35">
      <c r="A1" s="1" t="s">
        <v>37</v>
      </c>
      <c r="C1" s="7"/>
      <c r="D1" s="7"/>
      <c r="F1" s="3"/>
    </row>
    <row r="2" spans="1:7" x14ac:dyDescent="0.25">
      <c r="C2" s="7"/>
      <c r="D2" s="7"/>
      <c r="F2" s="3"/>
    </row>
    <row r="3" spans="1:7" x14ac:dyDescent="0.25">
      <c r="A3" s="4"/>
      <c r="B3" s="4"/>
      <c r="C3" s="8">
        <v>2019</v>
      </c>
      <c r="D3" s="8">
        <v>2020</v>
      </c>
      <c r="E3" s="12" t="s">
        <v>0</v>
      </c>
      <c r="F3" s="13" t="s">
        <v>1</v>
      </c>
      <c r="G3" s="12" t="s">
        <v>20</v>
      </c>
    </row>
    <row r="4" spans="1:7" x14ac:dyDescent="0.25">
      <c r="A4" s="4"/>
      <c r="B4" s="4"/>
      <c r="C4" s="4"/>
      <c r="D4" s="4"/>
      <c r="E4" s="4"/>
      <c r="F4" s="5"/>
      <c r="G4" s="4"/>
    </row>
    <row r="5" spans="1:7" x14ac:dyDescent="0.25">
      <c r="A5" s="4" t="s">
        <v>12</v>
      </c>
      <c r="B5" s="9" t="s">
        <v>2</v>
      </c>
      <c r="C5" s="4">
        <v>16747.830000000002</v>
      </c>
      <c r="D5" s="4">
        <f>C11</f>
        <v>3762.2100000000064</v>
      </c>
      <c r="F5" s="5"/>
      <c r="G5" s="6"/>
    </row>
    <row r="6" spans="1:7" x14ac:dyDescent="0.25">
      <c r="A6" s="4" t="s">
        <v>11</v>
      </c>
      <c r="B6" s="9" t="s">
        <v>3</v>
      </c>
      <c r="C6" s="4">
        <v>9152</v>
      </c>
      <c r="D6" s="4">
        <v>9420</v>
      </c>
      <c r="E6" s="2">
        <f>D6-C6</f>
        <v>268</v>
      </c>
      <c r="F6" s="5">
        <f>(E6/C6)*100</f>
        <v>2.9283216783216783</v>
      </c>
      <c r="G6" s="6"/>
    </row>
    <row r="7" spans="1:7" x14ac:dyDescent="0.25">
      <c r="A7" s="4" t="s">
        <v>13</v>
      </c>
      <c r="B7" s="9" t="s">
        <v>4</v>
      </c>
      <c r="C7" s="4">
        <v>27183.85</v>
      </c>
      <c r="D7" s="4">
        <v>13416.5</v>
      </c>
      <c r="E7" s="2">
        <f>D7-C7</f>
        <v>-13767.349999999999</v>
      </c>
      <c r="F7" s="5">
        <f>(E7/C7)*100</f>
        <v>-50.645328016450939</v>
      </c>
      <c r="G7" s="11" t="s">
        <v>35</v>
      </c>
    </row>
    <row r="8" spans="1:7" x14ac:dyDescent="0.25">
      <c r="A8" s="4" t="s">
        <v>14</v>
      </c>
      <c r="B8" s="9" t="s">
        <v>5</v>
      </c>
      <c r="C8" s="4">
        <v>5398.77</v>
      </c>
      <c r="D8" s="4">
        <v>5705.2</v>
      </c>
      <c r="E8" s="2">
        <f>D8-C8</f>
        <v>306.42999999999938</v>
      </c>
      <c r="F8" s="5">
        <f>(E8/C8)*100</f>
        <v>5.6759224786386415</v>
      </c>
      <c r="G8" s="4"/>
    </row>
    <row r="9" spans="1:7" x14ac:dyDescent="0.25">
      <c r="A9" s="4" t="s">
        <v>15</v>
      </c>
      <c r="B9" s="9" t="s">
        <v>6</v>
      </c>
      <c r="C9" s="4"/>
      <c r="D9" s="4"/>
      <c r="F9" s="5"/>
      <c r="G9" s="4"/>
    </row>
    <row r="10" spans="1:7" ht="30" x14ac:dyDescent="0.25">
      <c r="A10" s="4" t="s">
        <v>16</v>
      </c>
      <c r="B10" s="9" t="s">
        <v>7</v>
      </c>
      <c r="C10" s="4">
        <v>43922.7</v>
      </c>
      <c r="D10" s="4">
        <v>14127.73</v>
      </c>
      <c r="E10" s="2">
        <f t="shared" ref="E10:E11" si="0">D10-C10</f>
        <v>-29794.969999999998</v>
      </c>
      <c r="F10" s="5">
        <f t="shared" ref="F10:F12" si="1">(E10/C10)*100</f>
        <v>-67.83501469627322</v>
      </c>
      <c r="G10" s="6" t="s">
        <v>36</v>
      </c>
    </row>
    <row r="11" spans="1:7" x14ac:dyDescent="0.25">
      <c r="A11" s="4" t="s">
        <v>17</v>
      </c>
      <c r="B11" s="9" t="s">
        <v>8</v>
      </c>
      <c r="C11" s="4">
        <v>3762.2100000000064</v>
      </c>
      <c r="D11" s="4">
        <f>D5+D6+D7-D8-D10</f>
        <v>6765.7800000000061</v>
      </c>
      <c r="E11" s="2">
        <f t="shared" si="0"/>
        <v>3003.5699999999997</v>
      </c>
      <c r="F11" s="5">
        <f t="shared" si="1"/>
        <v>79.835256405144705</v>
      </c>
      <c r="G11" s="6"/>
    </row>
    <row r="12" spans="1:7" x14ac:dyDescent="0.25">
      <c r="A12" s="4" t="s">
        <v>18</v>
      </c>
      <c r="B12" s="9" t="s">
        <v>9</v>
      </c>
      <c r="C12" s="4">
        <v>35697</v>
      </c>
      <c r="D12" s="4"/>
      <c r="F12" s="5">
        <f t="shared" si="1"/>
        <v>0</v>
      </c>
      <c r="G12" s="6"/>
    </row>
    <row r="13" spans="1:7" x14ac:dyDescent="0.25">
      <c r="A13" s="4" t="s">
        <v>19</v>
      </c>
      <c r="B13" s="9" t="s">
        <v>10</v>
      </c>
      <c r="C13" s="4" t="s">
        <v>33</v>
      </c>
      <c r="D13" s="4" t="s">
        <v>33</v>
      </c>
      <c r="E13" s="4" t="s">
        <v>33</v>
      </c>
      <c r="F13" s="5" t="s">
        <v>33</v>
      </c>
      <c r="G13" s="4"/>
    </row>
    <row r="14" spans="1:7" x14ac:dyDescent="0.25">
      <c r="A14" s="4"/>
      <c r="B14" s="4"/>
      <c r="C14" s="4"/>
      <c r="D14" s="4"/>
      <c r="E14" s="4"/>
      <c r="F14" s="4"/>
      <c r="G14" s="4"/>
    </row>
    <row r="21" spans="7:7" x14ac:dyDescent="0.25">
      <c r="G21" s="10"/>
    </row>
    <row r="22" spans="7:7" x14ac:dyDescent="0.25">
      <c r="G22" s="3"/>
    </row>
    <row r="23" spans="7:7" x14ac:dyDescent="0.25">
      <c r="G23" s="10"/>
    </row>
    <row r="26" spans="7:7" x14ac:dyDescent="0.25">
      <c r="G26" s="10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688EF-380C-4B0E-A99B-FB3EB4B47A33}">
  <sheetPr>
    <pageSetUpPr fitToPage="1"/>
  </sheetPr>
  <dimension ref="A1:J26"/>
  <sheetViews>
    <sheetView workbookViewId="0">
      <selection sqref="A1:XFD1048576"/>
    </sheetView>
  </sheetViews>
  <sheetFormatPr defaultRowHeight="15" x14ac:dyDescent="0.25"/>
  <cols>
    <col min="1" max="1" width="9.140625" style="2"/>
    <col min="2" max="2" width="25.85546875" style="2" customWidth="1"/>
    <col min="3" max="3" width="9.140625" style="2"/>
    <col min="4" max="4" width="9.5703125" style="2" bestFit="1" customWidth="1"/>
    <col min="5" max="6" width="9.140625" style="2"/>
    <col min="7" max="7" width="58.42578125" style="2" customWidth="1"/>
    <col min="8" max="16384" width="9.140625" style="2"/>
  </cols>
  <sheetData>
    <row r="1" spans="1:10" ht="23.25" x14ac:dyDescent="0.35">
      <c r="A1" s="1" t="s">
        <v>38</v>
      </c>
      <c r="C1" s="7"/>
      <c r="D1" s="7"/>
      <c r="F1" s="3"/>
    </row>
    <row r="2" spans="1:10" x14ac:dyDescent="0.25">
      <c r="C2" s="7"/>
      <c r="D2" s="7"/>
      <c r="F2" s="3"/>
    </row>
    <row r="3" spans="1:10" x14ac:dyDescent="0.25">
      <c r="A3" s="4"/>
      <c r="B3" s="4"/>
      <c r="C3" s="8">
        <v>2020</v>
      </c>
      <c r="D3" s="8">
        <v>2021</v>
      </c>
      <c r="E3" s="12" t="s">
        <v>0</v>
      </c>
      <c r="F3" s="13" t="s">
        <v>1</v>
      </c>
      <c r="G3" s="12" t="s">
        <v>20</v>
      </c>
    </row>
    <row r="4" spans="1:10" x14ac:dyDescent="0.25">
      <c r="A4" s="4"/>
      <c r="B4" s="4"/>
      <c r="C4" s="4"/>
      <c r="D4" s="4"/>
      <c r="E4" s="4"/>
      <c r="F4" s="5"/>
      <c r="G4" s="4"/>
    </row>
    <row r="5" spans="1:10" x14ac:dyDescent="0.25">
      <c r="A5" s="4" t="s">
        <v>12</v>
      </c>
      <c r="B5" s="9" t="s">
        <v>2</v>
      </c>
      <c r="C5" s="4">
        <v>3762.21</v>
      </c>
      <c r="D5" s="5">
        <f>C11</f>
        <v>6765.78</v>
      </c>
      <c r="F5" s="5"/>
      <c r="G5" s="6"/>
    </row>
    <row r="6" spans="1:10" x14ac:dyDescent="0.25">
      <c r="A6" s="4" t="s">
        <v>11</v>
      </c>
      <c r="B6" s="9" t="s">
        <v>3</v>
      </c>
      <c r="C6" s="4">
        <v>9420</v>
      </c>
      <c r="D6" s="5">
        <v>9740</v>
      </c>
      <c r="E6" s="2">
        <f>D6-C6</f>
        <v>320</v>
      </c>
      <c r="F6" s="5">
        <f>(E6/C6)*100</f>
        <v>3.397027600849257</v>
      </c>
      <c r="G6" s="6"/>
    </row>
    <row r="7" spans="1:10" ht="105" x14ac:dyDescent="0.25">
      <c r="A7" s="4" t="s">
        <v>13</v>
      </c>
      <c r="B7" s="9" t="s">
        <v>4</v>
      </c>
      <c r="C7" s="4">
        <v>13416.5</v>
      </c>
      <c r="D7" s="5">
        <v>8242.0499999999993</v>
      </c>
      <c r="E7" s="2">
        <f>D7-C7</f>
        <v>-5174.4500000000007</v>
      </c>
      <c r="F7" s="5">
        <f>(E7/C7)*100</f>
        <v>-38.567808295755235</v>
      </c>
      <c r="G7" s="14" t="s">
        <v>39</v>
      </c>
    </row>
    <row r="8" spans="1:10" x14ac:dyDescent="0.25">
      <c r="A8" s="4" t="s">
        <v>14</v>
      </c>
      <c r="B8" s="9" t="s">
        <v>5</v>
      </c>
      <c r="C8" s="4">
        <v>5705.2</v>
      </c>
      <c r="D8" s="5">
        <v>5953.89</v>
      </c>
      <c r="E8" s="2">
        <f>D8-C8</f>
        <v>248.69000000000051</v>
      </c>
      <c r="F8" s="5">
        <f>(E8/C8)*100</f>
        <v>4.3590058192526202</v>
      </c>
      <c r="G8" s="4"/>
    </row>
    <row r="9" spans="1:10" x14ac:dyDescent="0.25">
      <c r="A9" s="4" t="s">
        <v>15</v>
      </c>
      <c r="B9" s="9" t="s">
        <v>6</v>
      </c>
      <c r="C9" s="4"/>
      <c r="D9" s="5"/>
      <c r="F9" s="5"/>
      <c r="G9" s="4"/>
    </row>
    <row r="10" spans="1:10" x14ac:dyDescent="0.25">
      <c r="A10" s="4" t="s">
        <v>16</v>
      </c>
      <c r="B10" s="9" t="s">
        <v>7</v>
      </c>
      <c r="C10" s="4">
        <v>14127.73</v>
      </c>
      <c r="D10" s="5">
        <v>14064.1</v>
      </c>
      <c r="E10" s="2">
        <f t="shared" ref="E10" si="0">D10-C10</f>
        <v>-63.6299999999992</v>
      </c>
      <c r="F10" s="5">
        <f t="shared" ref="F10:F12" si="1">(E10/C10)*100</f>
        <v>-0.45039082711800976</v>
      </c>
      <c r="G10" s="6"/>
      <c r="I10" s="3"/>
      <c r="J10" s="3"/>
    </row>
    <row r="11" spans="1:10" x14ac:dyDescent="0.25">
      <c r="A11" s="4" t="s">
        <v>17</v>
      </c>
      <c r="B11" s="9" t="s">
        <v>8</v>
      </c>
      <c r="C11" s="4">
        <v>6765.78</v>
      </c>
      <c r="D11" s="5">
        <f>D5+D6+D7-D8-D10</f>
        <v>4729.8399999999983</v>
      </c>
      <c r="F11" s="5"/>
      <c r="G11" s="6"/>
    </row>
    <row r="12" spans="1:10" x14ac:dyDescent="0.25">
      <c r="A12" s="4" t="s">
        <v>18</v>
      </c>
      <c r="B12" s="9" t="s">
        <v>9</v>
      </c>
      <c r="C12" s="4">
        <v>34897</v>
      </c>
      <c r="D12" s="4">
        <v>36397</v>
      </c>
      <c r="E12" s="2">
        <f>D12-C12</f>
        <v>1500</v>
      </c>
      <c r="F12" s="5">
        <f t="shared" si="1"/>
        <v>4.2983637561968076</v>
      </c>
      <c r="G12" s="6" t="s">
        <v>40</v>
      </c>
    </row>
    <row r="13" spans="1:10" x14ac:dyDescent="0.25">
      <c r="A13" s="4" t="s">
        <v>19</v>
      </c>
      <c r="B13" s="9" t="s">
        <v>10</v>
      </c>
      <c r="C13" s="4" t="s">
        <v>33</v>
      </c>
      <c r="D13" s="4" t="s">
        <v>33</v>
      </c>
      <c r="E13" s="4" t="s">
        <v>33</v>
      </c>
      <c r="F13" s="5" t="s">
        <v>33</v>
      </c>
      <c r="G13" s="4"/>
    </row>
    <row r="14" spans="1:10" x14ac:dyDescent="0.25">
      <c r="A14" s="4"/>
      <c r="B14" s="4"/>
      <c r="C14" s="4"/>
      <c r="D14" s="4"/>
      <c r="E14" s="4"/>
      <c r="F14" s="4"/>
      <c r="G14" s="4"/>
    </row>
    <row r="21" spans="7:7" x14ac:dyDescent="0.25">
      <c r="G21" s="10"/>
    </row>
    <row r="22" spans="7:7" x14ac:dyDescent="0.25">
      <c r="G22" s="3"/>
    </row>
    <row r="23" spans="7:7" x14ac:dyDescent="0.25">
      <c r="G23" s="10"/>
    </row>
    <row r="26" spans="7:7" x14ac:dyDescent="0.25">
      <c r="G26" s="10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F5470-ACD0-4F09-85AA-7EA6EDF8D92C}">
  <sheetPr>
    <pageSetUpPr fitToPage="1"/>
  </sheetPr>
  <dimension ref="A1:J26"/>
  <sheetViews>
    <sheetView tabSelected="1" workbookViewId="0">
      <selection activeCell="G26" sqref="G26"/>
    </sheetView>
  </sheetViews>
  <sheetFormatPr defaultRowHeight="15" x14ac:dyDescent="0.25"/>
  <cols>
    <col min="1" max="1" width="9.140625" style="2"/>
    <col min="2" max="2" width="25.85546875" style="2" customWidth="1"/>
    <col min="3" max="3" width="9.140625" style="2"/>
    <col min="4" max="4" width="9.5703125" style="2" bestFit="1" customWidth="1"/>
    <col min="5" max="6" width="9.140625" style="2"/>
    <col min="7" max="7" width="58.42578125" style="2" customWidth="1"/>
    <col min="8" max="16384" width="9.140625" style="2"/>
  </cols>
  <sheetData>
    <row r="1" spans="1:10" ht="23.25" x14ac:dyDescent="0.35">
      <c r="A1" s="1" t="s">
        <v>41</v>
      </c>
      <c r="C1" s="7"/>
      <c r="D1" s="7"/>
      <c r="F1" s="3"/>
    </row>
    <row r="2" spans="1:10" x14ac:dyDescent="0.25">
      <c r="C2" s="7"/>
      <c r="D2" s="7"/>
      <c r="F2" s="3"/>
    </row>
    <row r="3" spans="1:10" x14ac:dyDescent="0.25">
      <c r="A3" s="4"/>
      <c r="B3" s="4"/>
      <c r="C3" s="8">
        <v>2021</v>
      </c>
      <c r="D3" s="8">
        <v>2022</v>
      </c>
      <c r="E3" s="12" t="s">
        <v>0</v>
      </c>
      <c r="F3" s="13" t="s">
        <v>1</v>
      </c>
      <c r="G3" s="12" t="s">
        <v>20</v>
      </c>
    </row>
    <row r="4" spans="1:10" x14ac:dyDescent="0.25">
      <c r="A4" s="4"/>
      <c r="B4" s="4"/>
      <c r="C4" s="4"/>
      <c r="D4" s="4"/>
      <c r="E4" s="4"/>
      <c r="F4" s="5"/>
      <c r="G4" s="4"/>
    </row>
    <row r="5" spans="1:10" x14ac:dyDescent="0.25">
      <c r="A5" s="4" t="s">
        <v>12</v>
      </c>
      <c r="B5" s="9" t="s">
        <v>2</v>
      </c>
      <c r="C5" s="4">
        <v>6765.78</v>
      </c>
      <c r="D5" s="5">
        <v>4729.84</v>
      </c>
      <c r="E5" s="4"/>
      <c r="F5" s="5"/>
      <c r="G5" s="6"/>
    </row>
    <row r="6" spans="1:10" x14ac:dyDescent="0.25">
      <c r="A6" s="4" t="s">
        <v>11</v>
      </c>
      <c r="B6" s="9" t="s">
        <v>3</v>
      </c>
      <c r="C6" s="4">
        <v>9740</v>
      </c>
      <c r="D6" s="5">
        <v>9697</v>
      </c>
      <c r="E6" s="4">
        <f>D6-C6</f>
        <v>-43</v>
      </c>
      <c r="F6" s="5">
        <f>(E6/C6)*100</f>
        <v>-0.44147843942505133</v>
      </c>
      <c r="G6" s="6"/>
    </row>
    <row r="7" spans="1:10" ht="90" x14ac:dyDescent="0.25">
      <c r="A7" s="4" t="s">
        <v>13</v>
      </c>
      <c r="B7" s="9" t="s">
        <v>4</v>
      </c>
      <c r="C7" s="4">
        <v>8242.0499999999993</v>
      </c>
      <c r="D7" s="5">
        <v>10308.93</v>
      </c>
      <c r="E7" s="4">
        <f>D7-C7</f>
        <v>2066.880000000001</v>
      </c>
      <c r="F7" s="5">
        <f>(E7/C7)*100</f>
        <v>25.077256265128227</v>
      </c>
      <c r="G7" s="14" t="s">
        <v>42</v>
      </c>
    </row>
    <row r="8" spans="1:10" x14ac:dyDescent="0.25">
      <c r="A8" s="4" t="s">
        <v>14</v>
      </c>
      <c r="B8" s="9" t="s">
        <v>5</v>
      </c>
      <c r="C8" s="4">
        <v>5953.89</v>
      </c>
      <c r="D8" s="5">
        <v>6475.31</v>
      </c>
      <c r="E8" s="4">
        <f>D8-C8</f>
        <v>521.42000000000007</v>
      </c>
      <c r="F8" s="5">
        <f>(E8/C8)*100</f>
        <v>8.7576357641810656</v>
      </c>
      <c r="G8" s="4"/>
    </row>
    <row r="9" spans="1:10" x14ac:dyDescent="0.25">
      <c r="A9" s="4" t="s">
        <v>15</v>
      </c>
      <c r="B9" s="9" t="s">
        <v>6</v>
      </c>
      <c r="C9" s="4"/>
      <c r="D9" s="5"/>
      <c r="E9" s="4">
        <f t="shared" ref="E9:E11" si="0">D9-C9</f>
        <v>0</v>
      </c>
      <c r="F9" s="5"/>
      <c r="G9" s="4"/>
    </row>
    <row r="10" spans="1:10" x14ac:dyDescent="0.25">
      <c r="A10" s="4" t="s">
        <v>16</v>
      </c>
      <c r="B10" s="9" t="s">
        <v>7</v>
      </c>
      <c r="C10" s="4">
        <v>14064.1</v>
      </c>
      <c r="D10" s="5">
        <v>15009.68</v>
      </c>
      <c r="E10" s="4">
        <f t="shared" si="0"/>
        <v>945.57999999999993</v>
      </c>
      <c r="F10" s="5">
        <f t="shared" ref="F10:F12" si="1">(E10/C10)*100</f>
        <v>6.7233594755441146</v>
      </c>
      <c r="G10" s="6"/>
      <c r="I10" s="3"/>
      <c r="J10" s="3"/>
    </row>
    <row r="11" spans="1:10" x14ac:dyDescent="0.25">
      <c r="A11" s="4" t="s">
        <v>17</v>
      </c>
      <c r="B11" s="9" t="s">
        <v>8</v>
      </c>
      <c r="C11" s="4">
        <v>4729.84</v>
      </c>
      <c r="D11" s="5">
        <f>D5+D6+D7-D8-D10</f>
        <v>3250.7799999999988</v>
      </c>
      <c r="E11" s="4">
        <f t="shared" si="0"/>
        <v>-1479.0600000000013</v>
      </c>
      <c r="F11" s="5"/>
      <c r="G11" s="6"/>
    </row>
    <row r="12" spans="1:10" x14ac:dyDescent="0.25">
      <c r="A12" s="4" t="s">
        <v>18</v>
      </c>
      <c r="B12" s="9" t="s">
        <v>9</v>
      </c>
      <c r="C12" s="4">
        <v>36397</v>
      </c>
      <c r="D12" s="4">
        <v>36397</v>
      </c>
      <c r="E12" s="4">
        <f>D12-C12</f>
        <v>0</v>
      </c>
      <c r="F12" s="5">
        <f t="shared" si="1"/>
        <v>0</v>
      </c>
      <c r="G12" s="6"/>
    </row>
    <row r="13" spans="1:10" x14ac:dyDescent="0.25">
      <c r="A13" s="4" t="s">
        <v>19</v>
      </c>
      <c r="B13" s="9" t="s">
        <v>10</v>
      </c>
      <c r="C13" s="4" t="s">
        <v>33</v>
      </c>
      <c r="D13" s="4" t="s">
        <v>33</v>
      </c>
      <c r="E13" s="4" t="s">
        <v>33</v>
      </c>
      <c r="F13" s="5" t="s">
        <v>33</v>
      </c>
      <c r="G13" s="4"/>
    </row>
    <row r="14" spans="1:10" x14ac:dyDescent="0.25">
      <c r="A14" s="4"/>
      <c r="B14" s="4"/>
      <c r="C14" s="4"/>
      <c r="D14" s="4"/>
      <c r="E14" s="4"/>
      <c r="F14" s="4"/>
      <c r="G14" s="4"/>
    </row>
    <row r="21" spans="7:7" x14ac:dyDescent="0.25">
      <c r="G21" s="10"/>
    </row>
    <row r="22" spans="7:7" x14ac:dyDescent="0.25">
      <c r="G22" s="3"/>
    </row>
    <row r="23" spans="7:7" x14ac:dyDescent="0.25">
      <c r="G23" s="10"/>
    </row>
    <row r="26" spans="7:7" x14ac:dyDescent="0.25">
      <c r="G26" s="10"/>
    </row>
  </sheetData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Audit breakdown 2017</vt:lpstr>
      <vt:lpstr>Audit breakdown 2018</vt:lpstr>
      <vt:lpstr>Audit breakdown 2019</vt:lpstr>
      <vt:lpstr>Audit breakdown 2020</vt:lpstr>
      <vt:lpstr>Audit breakdown 2021</vt:lpstr>
      <vt:lpstr>Audit breakdown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</cp:lastModifiedBy>
  <cp:lastPrinted>2022-05-19T21:29:09Z</cp:lastPrinted>
  <dcterms:created xsi:type="dcterms:W3CDTF">2015-04-22T20:33:46Z</dcterms:created>
  <dcterms:modified xsi:type="dcterms:W3CDTF">2022-05-19T21:33:11Z</dcterms:modified>
</cp:coreProperties>
</file>